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850" activeTab="10"/>
  </bookViews>
  <sheets>
    <sheet name="MK" sheetId="1" r:id="rId1"/>
    <sheet name="Min" sheetId="2" r:id="rId2"/>
    <sheet name="Cad" sheetId="3" r:id="rId3"/>
    <sheet name="Nat" sheetId="4" r:id="rId4"/>
    <sheet name="Max" sheetId="5" r:id="rId5"/>
    <sheet name="Max M" sheetId="6" r:id="rId6"/>
    <sheet name="DD2" sheetId="7" r:id="rId7"/>
    <sheet name="X 30" sheetId="8" r:id="rId8"/>
    <sheet name="X 30G" sheetId="9" r:id="rId9"/>
    <sheet name="KZ2" sheetId="10" r:id="rId10"/>
    <sheet name="KZ2 Gentl" sheetId="11" r:id="rId11"/>
    <sheet name="Vide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6">'DD2'!$B$6</definedName>
    <definedName name="début" localSheetId="9">'KZ2'!$B$6</definedName>
    <definedName name="début" localSheetId="10">'KZ2 Gentl'!$B$6</definedName>
    <definedName name="début" localSheetId="4">'Max'!$B$6</definedName>
    <definedName name="début" localSheetId="5">'Max M'!$B$6</definedName>
    <definedName name="début" localSheetId="1">'Min'!$B$6</definedName>
    <definedName name="début" localSheetId="0">'MK'!$B$6</definedName>
    <definedName name="début" localSheetId="3">'Nat'!$B$6</definedName>
    <definedName name="début" localSheetId="12">'Paramétrage'!#REF!</definedName>
    <definedName name="début" localSheetId="11">'Vide'!$B$6</definedName>
    <definedName name="début" localSheetId="7">'X 30'!$B$6</definedName>
    <definedName name="début" localSheetId="8">'X 30G'!$B$6</definedName>
    <definedName name="début">#REF!</definedName>
    <definedName name="fin" localSheetId="2">'Cad'!$AL$37</definedName>
    <definedName name="fin" localSheetId="6">'DD2'!$AL$37</definedName>
    <definedName name="fin" localSheetId="9">'KZ2'!$AL$37</definedName>
    <definedName name="fin" localSheetId="10">'KZ2 Gentl'!$AL$37</definedName>
    <definedName name="fin" localSheetId="4">'Max'!$AL$37</definedName>
    <definedName name="fin" localSheetId="5">'Max M'!$AL$37</definedName>
    <definedName name="fin" localSheetId="1">'Min'!$AL$37</definedName>
    <definedName name="fin" localSheetId="0">'MK'!$AL$38</definedName>
    <definedName name="fin" localSheetId="3">'Nat'!$AL$58</definedName>
    <definedName name="fin" localSheetId="12">'Paramétrage'!#REF!</definedName>
    <definedName name="fin" localSheetId="11">'Vide'!$AL$37</definedName>
    <definedName name="fin" localSheetId="7">'X 30'!$AL$37</definedName>
    <definedName name="fin" localSheetId="8">'X 30G'!$AL$37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9">'KZ2'!$1:$5</definedName>
    <definedName name="_xlnm.Print_Titles" localSheetId="10">'KZ2 Gentl'!$1:$5</definedName>
    <definedName name="_xlnm.Print_Titles" localSheetId="4">'Max'!$1:$5</definedName>
    <definedName name="_xlnm.Print_Titles" localSheetId="5">'Max M'!$1:$5</definedName>
    <definedName name="_xlnm.Print_Titles" localSheetId="1">'Min'!$1:$5</definedName>
    <definedName name="_xlnm.Print_Titles" localSheetId="0">'MK'!$1:$5</definedName>
    <definedName name="_xlnm.Print_Titles" localSheetId="3">'Nat'!$1:$5</definedName>
    <definedName name="_xlnm.Print_Titles" localSheetId="11">'Vide'!$1:$5</definedName>
    <definedName name="_xlnm.Print_Titles" localSheetId="7">'X 30'!$1:$5</definedName>
    <definedName name="_xlnm.Print_Titles" localSheetId="8">'X 30G'!$1:$5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6">'DD2'!$A$1:$AK$37</definedName>
    <definedName name="_xlnm.Print_Area" localSheetId="9">'KZ2'!$A$1:$AK$37</definedName>
    <definedName name="_xlnm.Print_Area" localSheetId="10">'KZ2 Gentl'!$A$1:$AK$37</definedName>
    <definedName name="_xlnm.Print_Area" localSheetId="4">'Max'!$A$1:$AK$37</definedName>
    <definedName name="_xlnm.Print_Area" localSheetId="5">'Max M'!$A$1:$AK$37</definedName>
    <definedName name="_xlnm.Print_Area" localSheetId="1">'Min'!$A$1:$AK$37</definedName>
    <definedName name="_xlnm.Print_Area" localSheetId="0">'MK'!$A$1:$AK$38</definedName>
    <definedName name="_xlnm.Print_Area" localSheetId="3">'Nat'!$A$1:$AK$58</definedName>
    <definedName name="_xlnm.Print_Area" localSheetId="12">'Paramétrage'!$A$1:$D$2</definedName>
    <definedName name="_xlnm.Print_Area" localSheetId="11">'Vide'!$A$1:$AK$37</definedName>
    <definedName name="_xlnm.Print_Area" localSheetId="7">'X 30'!$A$1:$AK$37</definedName>
    <definedName name="_xlnm.Print_Area" localSheetId="8">'X 30G'!$A$1:$AK$37</definedName>
  </definedNames>
  <calcPr fullCalcOnLoad="1"/>
</workbook>
</file>

<file path=xl/sharedStrings.xml><?xml version="1.0" encoding="utf-8"?>
<sst xmlns="http://schemas.openxmlformats.org/spreadsheetml/2006/main" count="1031" uniqueCount="331">
  <si>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</si>
  <si>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</si>
  <si>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</si>
  <si>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</si>
  <si>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</si>
  <si>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</si>
  <si>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</si>
  <si>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</si>
  <si>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</si>
  <si>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</si>
  <si>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</si>
  <si>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</si>
  <si>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</si>
  <si>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</si>
  <si>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</si>
  <si>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</si>
  <si>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</si>
  <si>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</si>
  <si>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</si>
  <si>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</si>
  <si>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</si>
  <si>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</si>
  <si>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</si>
  <si>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</si>
  <si>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</si>
  <si>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</si>
  <si>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</si>
  <si>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OPEN</t>
  </si>
  <si>
    <t>X 30</t>
  </si>
  <si>
    <t>X 30G</t>
  </si>
  <si>
    <t>POULIQUEN Alexandre</t>
  </si>
  <si>
    <t>HOULETTE Valentine</t>
  </si>
  <si>
    <t>COUSIN Antoine</t>
  </si>
  <si>
    <t>HENRIO Hugo</t>
  </si>
  <si>
    <t>RETOU Alexandre</t>
  </si>
  <si>
    <t>SERANZI Maxime</t>
  </si>
  <si>
    <t>Chalon</t>
  </si>
  <si>
    <t>Sens</t>
  </si>
  <si>
    <t>KCAM</t>
  </si>
  <si>
    <t>Bretigny</t>
  </si>
  <si>
    <t>Rosny</t>
  </si>
  <si>
    <t>Cormeilles</t>
  </si>
  <si>
    <t>Angerville</t>
  </si>
  <si>
    <t>DUCLOS Thibault</t>
  </si>
  <si>
    <t>Dourdan</t>
  </si>
  <si>
    <t>NICOLINO Henri-Jean</t>
  </si>
  <si>
    <t>BERTRAND William</t>
  </si>
  <si>
    <t>TRIMOUILLE Andréa</t>
  </si>
  <si>
    <t>GUERARD Martin</t>
  </si>
  <si>
    <t>DZIADUS Laurent</t>
  </si>
  <si>
    <t>MOREL Benoit</t>
  </si>
  <si>
    <t>Pour la course du 17 Mars , la finale ayant été annulée , les points de la Préfinale ont été doublés</t>
  </si>
  <si>
    <t>BOISSON Madeline</t>
  </si>
  <si>
    <t>ROY Coranthyn</t>
  </si>
  <si>
    <t>CARDOSO Enzo</t>
  </si>
  <si>
    <t>PECRIAUX Mathys</t>
  </si>
  <si>
    <t>PECRIAUX Thiméo</t>
  </si>
  <si>
    <t>HENIQUE Jérémy</t>
  </si>
  <si>
    <t>BOISSAY Clément</t>
  </si>
  <si>
    <t>JBH</t>
  </si>
  <si>
    <t>CRETON Harald</t>
  </si>
  <si>
    <t>GUERREAU Camille</t>
  </si>
  <si>
    <t>HAMDAOUI Rayanne</t>
  </si>
  <si>
    <t>VENET François-Xavier</t>
  </si>
  <si>
    <t>AILLERIE Quentin</t>
  </si>
  <si>
    <t>Pays Dunois</t>
  </si>
  <si>
    <t>HERVAS Didier</t>
  </si>
  <si>
    <t>KRYPCIAK Pierre</t>
  </si>
  <si>
    <t>PERDRY Alban</t>
  </si>
  <si>
    <t>MIEL Sébastien</t>
  </si>
  <si>
    <t>SEGUIN Emmanuel</t>
  </si>
  <si>
    <t>Sens Trophy 2015</t>
  </si>
  <si>
    <t>DD2</t>
  </si>
  <si>
    <t>Nationale</t>
  </si>
  <si>
    <t>KZ 2</t>
  </si>
  <si>
    <t>KZ 2 Gentlemen</t>
  </si>
  <si>
    <t>JIMENEZ Gabriel</t>
  </si>
  <si>
    <t>CAPIETTO Macéo</t>
  </si>
  <si>
    <t>GILTAIRE Evan</t>
  </si>
  <si>
    <t>JOSEPH Jarod</t>
  </si>
  <si>
    <t>LAMBLA Solal</t>
  </si>
  <si>
    <t>HERVAS Valentin</t>
  </si>
  <si>
    <t>ABRAMCZYK Noam</t>
  </si>
  <si>
    <t>Val D'oise</t>
  </si>
  <si>
    <t>Bourgogne</t>
  </si>
  <si>
    <t>MIALANE Thomas</t>
  </si>
  <si>
    <t>NOUET Théo</t>
  </si>
  <si>
    <t>HADJAR Isack</t>
  </si>
  <si>
    <t>LE TALLEC Hugo</t>
  </si>
  <si>
    <t>NICOLINO Maxime</t>
  </si>
  <si>
    <t>CANNARD Chloé</t>
  </si>
  <si>
    <t>PIEL Côme</t>
  </si>
  <si>
    <t>BRK</t>
  </si>
  <si>
    <t>Besançon</t>
  </si>
  <si>
    <t>GHRIB Medy</t>
  </si>
  <si>
    <t>BELTRAMELLI Viny</t>
  </si>
  <si>
    <t>COUBES Louis</t>
  </si>
  <si>
    <t>BELTRAMELLI Brady</t>
  </si>
  <si>
    <t>BASTARD Erwan</t>
  </si>
  <si>
    <t>GIRAUD Vadime</t>
  </si>
  <si>
    <t>DURAND Quentin</t>
  </si>
  <si>
    <t>BERRUE Alexandre</t>
  </si>
  <si>
    <t>ZOURRAY Alexis</t>
  </si>
  <si>
    <t>LUNEL Elodie</t>
  </si>
  <si>
    <t>GIBIER Sébastien</t>
  </si>
  <si>
    <t>WANEGUE Vincent</t>
  </si>
  <si>
    <t>MARLOT Jessy</t>
  </si>
  <si>
    <t>GONCALVES Théo</t>
  </si>
  <si>
    <t>LEBER Jérémy</t>
  </si>
  <si>
    <t>STRINGARI Alexy</t>
  </si>
  <si>
    <t>MIHOUB Fabien</t>
  </si>
  <si>
    <t>LE MOINE Eric</t>
  </si>
  <si>
    <t>COLLIGNON Charles</t>
  </si>
  <si>
    <t>TEBBACHE Noureddine</t>
  </si>
  <si>
    <t>SOULAT Louis-Henri</t>
  </si>
  <si>
    <t>GONEL Francis</t>
  </si>
  <si>
    <t>HERVAS Emily</t>
  </si>
  <si>
    <t>LEFEZ Francis</t>
  </si>
  <si>
    <t>GOULEY Emmanuel</t>
  </si>
  <si>
    <t>FERREIRA FARIA Manuel</t>
  </si>
  <si>
    <t>Evo</t>
  </si>
  <si>
    <t>Max</t>
  </si>
  <si>
    <t>K61</t>
  </si>
  <si>
    <t>KERGREIST Loïc</t>
  </si>
  <si>
    <t>RAVAUDET Cyril</t>
  </si>
  <si>
    <t>Champ Kart</t>
  </si>
  <si>
    <t>ASK21</t>
  </si>
  <si>
    <t>DEMARQUE Jérémy</t>
  </si>
  <si>
    <t>COLLIGNON Guy</t>
  </si>
  <si>
    <t>CAILLE Jordan</t>
  </si>
  <si>
    <t>FOULLIARON Cédric</t>
  </si>
  <si>
    <t>MAHR Jean-Christophe</t>
  </si>
  <si>
    <t>BARBOTTE Jérémy</t>
  </si>
  <si>
    <t>GASSIN Thibault</t>
  </si>
  <si>
    <t>LUNEL Lorenzo</t>
  </si>
  <si>
    <t>RICHON Grégory</t>
  </si>
  <si>
    <t>HUBERT Loïc</t>
  </si>
  <si>
    <t>St Quentin</t>
  </si>
  <si>
    <t>MANZANO André</t>
  </si>
  <si>
    <t>YAHIA BERROUIGUET Ilhan</t>
  </si>
  <si>
    <t>HERVE Alexandra</t>
  </si>
  <si>
    <t>MAITRE Neill</t>
  </si>
  <si>
    <t>ASK 21</t>
  </si>
  <si>
    <t>VAISON Ayrton</t>
  </si>
  <si>
    <t>VETIL Hugo</t>
  </si>
  <si>
    <t>Salbris</t>
  </si>
  <si>
    <t>PROUTEAU Camille</t>
  </si>
  <si>
    <t>HOUGUET Corto</t>
  </si>
  <si>
    <t>L'Enclos</t>
  </si>
  <si>
    <t>ROUSSELIN Johann</t>
  </si>
  <si>
    <t>SIGALAT Alice</t>
  </si>
  <si>
    <t>KCPom</t>
  </si>
  <si>
    <t>SIGALAT Caroline</t>
  </si>
  <si>
    <t>LERMINIER Hugo</t>
  </si>
  <si>
    <t>Kartland</t>
  </si>
  <si>
    <t>BENHAMOU Cyril</t>
  </si>
  <si>
    <t>BARBIER Mathieu</t>
  </si>
  <si>
    <t>ASCAP</t>
  </si>
  <si>
    <t>DEVANLAY Julien</t>
  </si>
  <si>
    <t>AUGIER Manon</t>
  </si>
  <si>
    <t>BRISARD Elise</t>
  </si>
  <si>
    <t>BORNEL Maxence</t>
  </si>
  <si>
    <t>BORGETTO Marc</t>
  </si>
  <si>
    <t>SABUCO Michel</t>
  </si>
  <si>
    <t>BERTHELOT Gil</t>
  </si>
  <si>
    <t>ANCHER Brian</t>
  </si>
  <si>
    <t>BARBAZA Mariane</t>
  </si>
  <si>
    <t>DREVET Marc</t>
  </si>
  <si>
    <t>Meudon</t>
  </si>
  <si>
    <t>BAILLY Thomas</t>
  </si>
  <si>
    <t>FERNADO Carlos</t>
  </si>
  <si>
    <t>SERRA Alain</t>
  </si>
  <si>
    <t>Monnier Chanez</t>
  </si>
  <si>
    <t>Théo</t>
  </si>
  <si>
    <t>Laurent</t>
  </si>
  <si>
    <t>Ilan</t>
  </si>
  <si>
    <t>Maguet</t>
  </si>
  <si>
    <t>Sacha</t>
  </si>
  <si>
    <t>Girard</t>
  </si>
  <si>
    <t>Maxence</t>
  </si>
  <si>
    <t>Enclos</t>
  </si>
  <si>
    <t>Couturier</t>
  </si>
  <si>
    <t>Paul</t>
  </si>
  <si>
    <t>Dupont</t>
  </si>
  <si>
    <t>Ilann</t>
  </si>
  <si>
    <t>Merieux</t>
  </si>
  <si>
    <t>Tim</t>
  </si>
  <si>
    <t>Dijon</t>
  </si>
  <si>
    <t>Amand</t>
  </si>
  <si>
    <t>Marcus</t>
  </si>
  <si>
    <t>Beltoise</t>
  </si>
  <si>
    <t>Geley</t>
  </si>
  <si>
    <t>Maxime</t>
  </si>
  <si>
    <t>Pays de Gex</t>
  </si>
  <si>
    <t xml:space="preserve">Bruley </t>
  </si>
  <si>
    <t>Bejeannin</t>
  </si>
  <si>
    <t>Kevin</t>
  </si>
  <si>
    <t>Verdier</t>
  </si>
  <si>
    <t>Enzo</t>
  </si>
  <si>
    <t>Munnier</t>
  </si>
  <si>
    <t>Loris</t>
  </si>
  <si>
    <t>Houguet</t>
  </si>
  <si>
    <t>Marat</t>
  </si>
  <si>
    <t>Pin</t>
  </si>
  <si>
    <t>Doriane</t>
  </si>
  <si>
    <t>Outalmit</t>
  </si>
  <si>
    <t>Farès</t>
  </si>
  <si>
    <t>Cachod</t>
  </si>
  <si>
    <t>Dorian</t>
  </si>
  <si>
    <t>Bernard</t>
  </si>
  <si>
    <t>Antonin</t>
  </si>
  <si>
    <t>Dos Santos</t>
  </si>
  <si>
    <t>Mattéo</t>
  </si>
  <si>
    <t>Vincent-Dumélie</t>
  </si>
  <si>
    <t>Baptiste</t>
  </si>
  <si>
    <t>Potard</t>
  </si>
  <si>
    <t>Humbert</t>
  </si>
  <si>
    <t>Axel</t>
  </si>
  <si>
    <t>Cheli</t>
  </si>
  <si>
    <t>Etienne</t>
  </si>
  <si>
    <t>Beaumann</t>
  </si>
  <si>
    <t>David</t>
  </si>
  <si>
    <t>Malot</t>
  </si>
  <si>
    <t>Léo</t>
  </si>
  <si>
    <t>Dole</t>
  </si>
  <si>
    <t>Benjamin</t>
  </si>
  <si>
    <t>Matt</t>
  </si>
  <si>
    <t>Cyril</t>
  </si>
  <si>
    <t>Lhussier</t>
  </si>
  <si>
    <t>Sarah</t>
  </si>
  <si>
    <t>Scheurer</t>
  </si>
  <si>
    <t>Jean-Baptiste</t>
  </si>
  <si>
    <t>Botton</t>
  </si>
  <si>
    <t>Roger</t>
  </si>
  <si>
    <t>Auffret</t>
  </si>
  <si>
    <t>Thibaut</t>
  </si>
  <si>
    <t>Vigouroux</t>
  </si>
  <si>
    <t>Hugo</t>
  </si>
  <si>
    <t>Abbeville</t>
  </si>
  <si>
    <t>Bruley</t>
  </si>
  <si>
    <t>Eric</t>
  </si>
  <si>
    <t>Griveau</t>
  </si>
  <si>
    <t>Val de Saône</t>
  </si>
  <si>
    <t>Durand</t>
  </si>
  <si>
    <t>Camille</t>
  </si>
  <si>
    <t>Delpierre</t>
  </si>
  <si>
    <t>Fabien</t>
  </si>
  <si>
    <t>Busseret</t>
  </si>
  <si>
    <t>Emmanuel</t>
  </si>
  <si>
    <t>Vinot</t>
  </si>
  <si>
    <t>Hervé</t>
  </si>
  <si>
    <t>Chevalier</t>
  </si>
  <si>
    <t>Jean-Claude</t>
  </si>
  <si>
    <t xml:space="preserve">Ott </t>
  </si>
  <si>
    <t>Jean-Yves</t>
  </si>
  <si>
    <t>Plat</t>
  </si>
  <si>
    <t>Gabriel</t>
  </si>
  <si>
    <t>L'Orphelin</t>
  </si>
  <si>
    <t>Guy</t>
  </si>
  <si>
    <t>Santos</t>
  </si>
  <si>
    <t>William</t>
  </si>
  <si>
    <t>Vattier</t>
  </si>
  <si>
    <t>Sébastien</t>
  </si>
  <si>
    <t>Grassia</t>
  </si>
  <si>
    <t>Vincent</t>
  </si>
  <si>
    <t>Nougueyrede</t>
  </si>
  <si>
    <t>Julien</t>
  </si>
  <si>
    <t>Jolinet</t>
  </si>
  <si>
    <t>Grégory</t>
  </si>
  <si>
    <t>Collinot</t>
  </si>
  <si>
    <t>Allemand</t>
  </si>
  <si>
    <t>Pierre</t>
  </si>
  <si>
    <t>Savoie</t>
  </si>
  <si>
    <t>Chenillot</t>
  </si>
  <si>
    <t>Lepage</t>
  </si>
  <si>
    <t>Bourgeois</t>
  </si>
  <si>
    <t>Gervanosi</t>
  </si>
  <si>
    <t>Ghislain</t>
  </si>
  <si>
    <t>Adrien</t>
  </si>
  <si>
    <t>Pernot</t>
  </si>
  <si>
    <t>Marc</t>
  </si>
  <si>
    <t>Perdry</t>
  </si>
  <si>
    <t>Alban</t>
  </si>
  <si>
    <t>Revellat</t>
  </si>
  <si>
    <t>Mathieu</t>
  </si>
  <si>
    <t>François</t>
  </si>
  <si>
    <t>Mathelin</t>
  </si>
  <si>
    <t>Florian</t>
  </si>
  <si>
    <t>Collette</t>
  </si>
  <si>
    <t>Philippe</t>
  </si>
  <si>
    <t>Girardet</t>
  </si>
  <si>
    <t>Jean-Pierre</t>
  </si>
  <si>
    <t>Cédric</t>
  </si>
  <si>
    <t>Soares</t>
  </si>
  <si>
    <t>Michaud</t>
  </si>
  <si>
    <t>Jérome</t>
  </si>
  <si>
    <t>Creusot</t>
  </si>
  <si>
    <t>Ducrot</t>
  </si>
  <si>
    <t>Magnenet</t>
  </si>
  <si>
    <t>Michel</t>
  </si>
  <si>
    <t>Mickaël</t>
  </si>
  <si>
    <t>Vuillermoz</t>
  </si>
  <si>
    <t>Yann</t>
  </si>
  <si>
    <t>Nowak</t>
  </si>
  <si>
    <t>Pascal</t>
  </si>
  <si>
    <t>Jordan</t>
  </si>
  <si>
    <t>Laurent-Chottier</t>
  </si>
  <si>
    <t>Nicolas</t>
  </si>
  <si>
    <t>Maugain</t>
  </si>
  <si>
    <t>Guillaume</t>
  </si>
  <si>
    <t>Spirgel</t>
  </si>
  <si>
    <t>Matteo</t>
  </si>
  <si>
    <t>Noé</t>
  </si>
  <si>
    <t>Barrey</t>
  </si>
  <si>
    <t>Thierry</t>
  </si>
  <si>
    <t>Luneau</t>
  </si>
  <si>
    <t>St Amand</t>
  </si>
  <si>
    <t>Wolken</t>
  </si>
  <si>
    <t>Erwan</t>
  </si>
  <si>
    <t>Varennes</t>
  </si>
  <si>
    <t>Christophe</t>
  </si>
  <si>
    <t>Uberschlag</t>
  </si>
  <si>
    <t>Dominique</t>
  </si>
  <si>
    <t>Matthias</t>
  </si>
  <si>
    <t>Lorraine</t>
  </si>
  <si>
    <t>Figour</t>
  </si>
  <si>
    <t>Bornel</t>
  </si>
  <si>
    <t>Fraichot</t>
  </si>
  <si>
    <t>Lucas</t>
  </si>
  <si>
    <t>Pontarlier</t>
  </si>
  <si>
    <t>Borges Martins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</si>
</sst>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vertical="center"/>
    </xf>
    <xf numFmtId="0" fontId="21" fillId="18" borderId="74" xfId="0" applyFont="1" applyFill="1" applyBorder="1" applyAlignment="1">
      <alignment horizontal="center" vertical="center" wrapText="1"/>
    </xf>
    <xf numFmtId="0" fontId="21" fillId="18" borderId="61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vertical="center"/>
    </xf>
    <xf numFmtId="0" fontId="21" fillId="18" borderId="49" xfId="0" applyFont="1" applyFill="1" applyBorder="1" applyAlignment="1">
      <alignment vertical="center"/>
    </xf>
    <xf numFmtId="0" fontId="21" fillId="18" borderId="44" xfId="0" applyFont="1" applyFill="1" applyBorder="1" applyAlignment="1">
      <alignment vertical="center"/>
    </xf>
    <xf numFmtId="0" fontId="5" fillId="18" borderId="20" xfId="0" applyFont="1" applyFill="1" applyBorder="1" applyAlignment="1">
      <alignment horizontal="center" vertical="center" textRotation="90" wrapText="1"/>
    </xf>
    <xf numFmtId="14" fontId="9" fillId="18" borderId="17" xfId="0" applyNumberFormat="1" applyFont="1" applyFill="1" applyBorder="1" applyAlignment="1">
      <alignment horizontal="left" vertical="center" textRotation="255"/>
    </xf>
    <xf numFmtId="0" fontId="5" fillId="18" borderId="18" xfId="0" applyFont="1" applyFill="1" applyBorder="1" applyAlignment="1">
      <alignment horizontal="center" vertical="center" textRotation="90" wrapText="1"/>
    </xf>
    <xf numFmtId="14" fontId="9" fillId="18" borderId="18" xfId="0" applyNumberFormat="1" applyFont="1" applyFill="1" applyBorder="1" applyAlignment="1">
      <alignment horizontal="left" vertical="center"/>
    </xf>
    <xf numFmtId="14" fontId="9" fillId="18" borderId="19" xfId="0" applyNumberFormat="1" applyFont="1" applyFill="1" applyBorder="1" applyAlignment="1">
      <alignment horizontal="left" vertical="center"/>
    </xf>
    <xf numFmtId="14" fontId="5" fillId="18" borderId="20" xfId="0" applyNumberFormat="1" applyFont="1" applyFill="1" applyBorder="1" applyAlignment="1">
      <alignment horizontal="center" vertical="center" textRotation="90"/>
    </xf>
    <xf numFmtId="14" fontId="16" fillId="18" borderId="21" xfId="0" applyNumberFormat="1" applyFont="1" applyFill="1" applyBorder="1" applyAlignment="1">
      <alignment horizontal="center" vertical="center" textRotation="90"/>
    </xf>
    <xf numFmtId="0" fontId="5" fillId="18" borderId="65" xfId="0" applyFont="1" applyFill="1" applyBorder="1" applyAlignment="1">
      <alignment horizontal="center" vertical="center"/>
    </xf>
    <xf numFmtId="0" fontId="5" fillId="18" borderId="75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0" fontId="5" fillId="18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/>
    </xf>
    <xf numFmtId="0" fontId="18" fillId="19" borderId="26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5" fillId="19" borderId="27" xfId="0" applyFont="1" applyFill="1" applyBorder="1" applyAlignment="1">
      <alignment vertical="center"/>
    </xf>
    <xf numFmtId="0" fontId="6" fillId="19" borderId="12" xfId="0" applyFont="1" applyFill="1" applyBorder="1" applyAlignment="1">
      <alignment horizontal="center" vertical="center"/>
    </xf>
    <xf numFmtId="0" fontId="5" fillId="19" borderId="65" xfId="0" applyFont="1" applyFill="1" applyBorder="1" applyAlignment="1">
      <alignment horizontal="center" vertical="center"/>
    </xf>
    <xf numFmtId="0" fontId="21" fillId="19" borderId="13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 vertical="center"/>
    </xf>
    <xf numFmtId="0" fontId="21" fillId="19" borderId="26" xfId="0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19" borderId="28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5" fillId="19" borderId="30" xfId="0" applyFont="1" applyFill="1" applyBorder="1" applyAlignment="1">
      <alignment horizontal="center" vertical="center"/>
    </xf>
    <xf numFmtId="0" fontId="18" fillId="19" borderId="29" xfId="0" applyFont="1" applyFill="1" applyBorder="1" applyAlignment="1">
      <alignment horizontal="center" vertical="center"/>
    </xf>
    <xf numFmtId="0" fontId="5" fillId="19" borderId="35" xfId="0" applyFont="1" applyFill="1" applyBorder="1" applyAlignment="1">
      <alignment horizontal="center" vertical="center"/>
    </xf>
    <xf numFmtId="0" fontId="5" fillId="19" borderId="35" xfId="0" applyFont="1" applyFill="1" applyBorder="1" applyAlignment="1">
      <alignment vertical="center"/>
    </xf>
    <xf numFmtId="0" fontId="5" fillId="19" borderId="33" xfId="0" applyFont="1" applyFill="1" applyBorder="1" applyAlignment="1">
      <alignment vertical="center"/>
    </xf>
    <xf numFmtId="0" fontId="5" fillId="19" borderId="70" xfId="0" applyFont="1" applyFill="1" applyBorder="1" applyAlignment="1">
      <alignment horizontal="center" vertical="center"/>
    </xf>
    <xf numFmtId="0" fontId="21" fillId="19" borderId="36" xfId="0" applyFont="1" applyFill="1" applyBorder="1" applyAlignment="1">
      <alignment horizontal="center" vertical="center"/>
    </xf>
    <xf numFmtId="0" fontId="21" fillId="19" borderId="32" xfId="0" applyFont="1" applyFill="1" applyBorder="1" applyAlignment="1">
      <alignment horizontal="center" vertical="center"/>
    </xf>
    <xf numFmtId="0" fontId="21" fillId="19" borderId="29" xfId="0" applyFont="1" applyFill="1" applyBorder="1" applyAlignment="1">
      <alignment horizontal="center" vertical="center"/>
    </xf>
    <xf numFmtId="0" fontId="21" fillId="19" borderId="33" xfId="0" applyFont="1" applyFill="1" applyBorder="1" applyAlignment="1">
      <alignment horizontal="center" vertical="center"/>
    </xf>
    <xf numFmtId="0" fontId="21" fillId="19" borderId="34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center"/>
    </xf>
    <xf numFmtId="0" fontId="4" fillId="19" borderId="27" xfId="0" applyFont="1" applyFill="1" applyBorder="1" applyAlignment="1">
      <alignment vertical="center"/>
    </xf>
    <xf numFmtId="0" fontId="5" fillId="19" borderId="10" xfId="0" applyFont="1" applyFill="1" applyBorder="1" applyAlignment="1">
      <alignment horizontal="left" vertical="center"/>
    </xf>
    <xf numFmtId="0" fontId="0" fillId="19" borderId="35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vertical="center"/>
    </xf>
    <xf numFmtId="0" fontId="4" fillId="19" borderId="33" xfId="0" applyFont="1" applyFill="1" applyBorder="1" applyAlignment="1">
      <alignment vertical="center"/>
    </xf>
    <xf numFmtId="0" fontId="6" fillId="19" borderId="31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 textRotation="90" wrapText="1"/>
    </xf>
    <xf numFmtId="184" fontId="5" fillId="0" borderId="79" xfId="0" applyNumberFormat="1" applyFont="1" applyFill="1" applyBorder="1" applyAlignment="1">
      <alignment horizontal="center" vertical="center" textRotation="90" wrapText="1"/>
    </xf>
    <xf numFmtId="184" fontId="5" fillId="0" borderId="16" xfId="0" applyNumberFormat="1" applyFont="1" applyFill="1" applyBorder="1" applyAlignment="1">
      <alignment horizontal="center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0" fontId="21" fillId="0" borderId="81" xfId="0" applyFont="1" applyFill="1" applyBorder="1" applyAlignment="1">
      <alignment horizontal="left" vertical="center" textRotation="90" wrapText="1"/>
    </xf>
    <xf numFmtId="0" fontId="21" fillId="0" borderId="82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18" borderId="80" xfId="0" applyFont="1" applyFill="1" applyBorder="1" applyAlignment="1">
      <alignment horizontal="left" vertical="center" textRotation="90" wrapText="1"/>
    </xf>
    <xf numFmtId="0" fontId="21" fillId="18" borderId="81" xfId="0" applyFont="1" applyFill="1" applyBorder="1" applyAlignment="1">
      <alignment horizontal="left" vertical="center" textRotation="90" wrapText="1"/>
    </xf>
    <xf numFmtId="0" fontId="21" fillId="18" borderId="82" xfId="0" applyFont="1" applyFill="1" applyBorder="1" applyAlignment="1">
      <alignment horizontal="left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42050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2" t="s">
        <v>77</v>
      </c>
      <c r="M5" s="133"/>
      <c r="N5" s="132" t="s">
        <v>76</v>
      </c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 t="s">
        <v>181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>
        <v>53.319</v>
      </c>
      <c r="BC5" s="105"/>
    </row>
    <row r="6" spans="1:55" s="97" customFormat="1" ht="24.75" customHeight="1">
      <c r="A6" s="110">
        <v>1</v>
      </c>
      <c r="B6" s="111"/>
      <c r="C6" s="112"/>
      <c r="D6" s="113" t="s">
        <v>76</v>
      </c>
      <c r="E6" s="113"/>
      <c r="F6" s="114"/>
      <c r="G6" s="113" t="s">
        <v>40</v>
      </c>
      <c r="H6" s="39" t="str">
        <f aca="true" t="shared" si="0" ref="H6:H36">IF(COUNTA(AK6)&gt;0,IF(COUNTA(L6:AK6)&lt;classé,"Non","Oui"),"Non")</f>
        <v>Oui</v>
      </c>
      <c r="I6" s="115">
        <f aca="true" t="shared" si="1" ref="I6:I36">SUM(L6:AK6)-SUM(AN6:BA6)+K6</f>
        <v>230</v>
      </c>
      <c r="J6" s="116"/>
      <c r="K6" s="146">
        <f aca="true" t="shared" si="2" ref="K6:K36">COUNTIF(L$5:AK$5,$D6)*4</f>
        <v>4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22</v>
      </c>
      <c r="AK6" s="123">
        <v>26</v>
      </c>
      <c r="AL6" s="4">
        <f aca="true" t="shared" si="3" ref="AL6:AL36">MAX(L6:AK6)</f>
        <v>50</v>
      </c>
      <c r="AM6" s="5">
        <f aca="true" t="shared" si="4" ref="AM6:AM23">COUNTA(L6:AK6)</f>
        <v>6</v>
      </c>
      <c r="AN6" s="94">
        <f aca="true" t="shared" si="5" ref="AN6:BA15">IF($AM6&gt;Nbcourse+AN$3-1-$J6,LARGE($L6:$AK6,Nbcourse+AN$3-$J6),0)</f>
        <v>22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 t="s">
        <v>77</v>
      </c>
      <c r="E7" s="57"/>
      <c r="F7" s="58"/>
      <c r="G7" s="57" t="s">
        <v>44</v>
      </c>
      <c r="H7" s="39" t="str">
        <f t="shared" si="0"/>
        <v>Oui</v>
      </c>
      <c r="I7" s="14">
        <f t="shared" si="1"/>
        <v>214</v>
      </c>
      <c r="J7" s="117"/>
      <c r="K7" s="146">
        <f t="shared" si="2"/>
        <v>4</v>
      </c>
      <c r="L7" s="15">
        <v>40</v>
      </c>
      <c r="M7" s="16">
        <v>40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50</v>
      </c>
      <c r="AK7" s="82">
        <v>40</v>
      </c>
      <c r="AL7" s="4">
        <f t="shared" si="3"/>
        <v>50</v>
      </c>
      <c r="AM7" s="5">
        <f t="shared" si="4"/>
        <v>6</v>
      </c>
      <c r="AN7" s="94">
        <f t="shared" si="5"/>
        <v>40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54</v>
      </c>
      <c r="E8" s="57"/>
      <c r="F8" s="58"/>
      <c r="G8" s="57" t="s">
        <v>40</v>
      </c>
      <c r="H8" s="39" t="str">
        <f t="shared" si="0"/>
        <v>Oui</v>
      </c>
      <c r="I8" s="14">
        <f t="shared" si="1"/>
        <v>148</v>
      </c>
      <c r="J8" s="117"/>
      <c r="K8" s="146">
        <f t="shared" si="2"/>
        <v>0</v>
      </c>
      <c r="L8" s="15">
        <v>32</v>
      </c>
      <c r="M8" s="16">
        <v>32</v>
      </c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>
        <v>19</v>
      </c>
      <c r="AK8" s="82">
        <v>20</v>
      </c>
      <c r="AL8" s="4">
        <f t="shared" si="3"/>
        <v>32</v>
      </c>
      <c r="AM8" s="5">
        <f t="shared" si="4"/>
        <v>6</v>
      </c>
      <c r="AN8" s="94">
        <f t="shared" si="5"/>
        <v>19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56</v>
      </c>
      <c r="E9" s="57"/>
      <c r="F9" s="58"/>
      <c r="G9" s="57" t="s">
        <v>40</v>
      </c>
      <c r="H9" s="39" t="str">
        <f t="shared" si="0"/>
        <v>Oui</v>
      </c>
      <c r="I9" s="14">
        <f t="shared" si="1"/>
        <v>110</v>
      </c>
      <c r="J9" s="117"/>
      <c r="K9" s="146">
        <f t="shared" si="2"/>
        <v>0</v>
      </c>
      <c r="L9" s="15">
        <v>20</v>
      </c>
      <c r="M9" s="16">
        <v>22</v>
      </c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>
        <v>12</v>
      </c>
      <c r="AK9" s="82">
        <v>16</v>
      </c>
      <c r="AL9" s="4">
        <f t="shared" si="3"/>
        <v>26</v>
      </c>
      <c r="AM9" s="5">
        <f t="shared" si="4"/>
        <v>6</v>
      </c>
      <c r="AN9" s="94">
        <f t="shared" si="5"/>
        <v>12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78</v>
      </c>
      <c r="E10" s="57"/>
      <c r="F10" s="58"/>
      <c r="G10" s="57" t="s">
        <v>83</v>
      </c>
      <c r="H10" s="39" t="str">
        <f t="shared" si="0"/>
        <v>Oui</v>
      </c>
      <c r="I10" s="14">
        <f t="shared" si="1"/>
        <v>108</v>
      </c>
      <c r="J10" s="117"/>
      <c r="K10" s="146">
        <f t="shared" si="2"/>
        <v>0</v>
      </c>
      <c r="L10" s="15">
        <v>22</v>
      </c>
      <c r="M10" s="16">
        <v>26</v>
      </c>
      <c r="N10" s="54">
        <v>15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18</v>
      </c>
      <c r="AL10" s="4">
        <f t="shared" si="3"/>
        <v>26</v>
      </c>
      <c r="AM10" s="5">
        <f t="shared" si="4"/>
        <v>6</v>
      </c>
      <c r="AN10" s="94">
        <f t="shared" si="5"/>
        <v>15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81</v>
      </c>
      <c r="E11" s="57"/>
      <c r="F11" s="58"/>
      <c r="G11" s="57" t="s">
        <v>37</v>
      </c>
      <c r="H11" s="39" t="str">
        <f t="shared" si="0"/>
        <v>Oui</v>
      </c>
      <c r="I11" s="14">
        <f t="shared" si="1"/>
        <v>97</v>
      </c>
      <c r="J11" s="117"/>
      <c r="K11" s="146">
        <f t="shared" si="2"/>
        <v>0</v>
      </c>
      <c r="L11" s="15">
        <v>26</v>
      </c>
      <c r="M11" s="16">
        <v>18</v>
      </c>
      <c r="N11" s="54">
        <v>16</v>
      </c>
      <c r="O11" s="16">
        <v>18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>
        <v>11</v>
      </c>
      <c r="AK11" s="82">
        <v>19</v>
      </c>
      <c r="AL11" s="4">
        <f t="shared" si="3"/>
        <v>26</v>
      </c>
      <c r="AM11" s="5">
        <f t="shared" si="4"/>
        <v>6</v>
      </c>
      <c r="AN11" s="94">
        <f t="shared" si="5"/>
        <v>11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80</v>
      </c>
      <c r="E12" s="57"/>
      <c r="F12" s="58"/>
      <c r="G12" s="57" t="s">
        <v>83</v>
      </c>
      <c r="H12" s="39" t="str">
        <f t="shared" si="0"/>
        <v>Oui</v>
      </c>
      <c r="I12" s="14">
        <f t="shared" si="1"/>
        <v>93</v>
      </c>
      <c r="J12" s="117"/>
      <c r="K12" s="146">
        <f t="shared" si="2"/>
        <v>0</v>
      </c>
      <c r="L12" s="15">
        <v>17</v>
      </c>
      <c r="M12" s="16">
        <v>19</v>
      </c>
      <c r="N12" s="54">
        <v>22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15</v>
      </c>
      <c r="AK12" s="82">
        <v>10</v>
      </c>
      <c r="AL12" s="4">
        <f t="shared" si="3"/>
        <v>22</v>
      </c>
      <c r="AM12" s="5">
        <f t="shared" si="4"/>
        <v>6</v>
      </c>
      <c r="AN12" s="94">
        <f t="shared" si="5"/>
        <v>10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79</v>
      </c>
      <c r="E13" s="57"/>
      <c r="F13" s="58"/>
      <c r="G13" s="57" t="s">
        <v>42</v>
      </c>
      <c r="H13" s="39" t="str">
        <f t="shared" si="0"/>
        <v>Oui</v>
      </c>
      <c r="I13" s="14">
        <f t="shared" si="1"/>
        <v>92</v>
      </c>
      <c r="J13" s="117"/>
      <c r="K13" s="146">
        <f t="shared" si="2"/>
        <v>0</v>
      </c>
      <c r="L13" s="15">
        <v>18</v>
      </c>
      <c r="M13" s="16">
        <v>20</v>
      </c>
      <c r="N13" s="54">
        <v>20</v>
      </c>
      <c r="O13" s="16">
        <v>19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8</v>
      </c>
      <c r="AK13" s="82">
        <v>15</v>
      </c>
      <c r="AL13" s="4">
        <f t="shared" si="3"/>
        <v>20</v>
      </c>
      <c r="AM13" s="5">
        <f t="shared" si="4"/>
        <v>6</v>
      </c>
      <c r="AN13" s="94">
        <f t="shared" si="5"/>
        <v>8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82</v>
      </c>
      <c r="E14" s="57"/>
      <c r="F14" s="58"/>
      <c r="G14" s="57" t="s">
        <v>84</v>
      </c>
      <c r="H14" s="39" t="str">
        <f t="shared" si="0"/>
        <v>Oui</v>
      </c>
      <c r="I14" s="14">
        <f t="shared" si="1"/>
        <v>88</v>
      </c>
      <c r="J14" s="117"/>
      <c r="K14" s="146">
        <f t="shared" si="2"/>
        <v>0</v>
      </c>
      <c r="L14" s="15">
        <v>19</v>
      </c>
      <c r="M14" s="16">
        <v>17</v>
      </c>
      <c r="N14" s="54">
        <v>18</v>
      </c>
      <c r="O14" s="16">
        <v>17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17</v>
      </c>
      <c r="AK14" s="82">
        <v>14</v>
      </c>
      <c r="AL14" s="4">
        <f t="shared" si="3"/>
        <v>19</v>
      </c>
      <c r="AM14" s="5">
        <f t="shared" si="4"/>
        <v>6</v>
      </c>
      <c r="AN14" s="94">
        <f t="shared" si="5"/>
        <v>14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 t="s">
        <v>139</v>
      </c>
      <c r="E15" s="57"/>
      <c r="F15" s="58"/>
      <c r="G15" s="151" t="s">
        <v>40</v>
      </c>
      <c r="H15" s="39" t="str">
        <f t="shared" si="0"/>
        <v>Oui</v>
      </c>
      <c r="I15" s="14">
        <f t="shared" si="1"/>
        <v>63</v>
      </c>
      <c r="J15" s="117"/>
      <c r="K15" s="146">
        <f t="shared" si="2"/>
        <v>0</v>
      </c>
      <c r="L15" s="15"/>
      <c r="M15" s="16"/>
      <c r="N15" s="54">
        <v>19</v>
      </c>
      <c r="O15" s="16">
        <v>15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16</v>
      </c>
      <c r="AK15" s="82">
        <v>13</v>
      </c>
      <c r="AL15" s="4">
        <f t="shared" si="3"/>
        <v>19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151" t="s">
        <v>140</v>
      </c>
      <c r="E16" s="68"/>
      <c r="F16" s="69"/>
      <c r="G16" s="152" t="s">
        <v>41</v>
      </c>
      <c r="H16" s="39" t="str">
        <f t="shared" si="0"/>
        <v>Oui</v>
      </c>
      <c r="I16" s="14">
        <f t="shared" si="1"/>
        <v>55</v>
      </c>
      <c r="J16" s="124"/>
      <c r="K16" s="146">
        <f t="shared" si="2"/>
        <v>0</v>
      </c>
      <c r="L16" s="70"/>
      <c r="M16" s="64"/>
      <c r="N16" s="65">
        <v>17</v>
      </c>
      <c r="O16" s="64">
        <v>16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13</v>
      </c>
      <c r="AK16" s="83">
        <v>9</v>
      </c>
      <c r="AL16" s="4">
        <f t="shared" si="3"/>
        <v>17</v>
      </c>
      <c r="AM16" s="5">
        <f t="shared" si="4"/>
        <v>4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155">
        <f t="shared" si="6"/>
        <v>12</v>
      </c>
      <c r="B17" s="156"/>
      <c r="C17" s="157"/>
      <c r="D17" s="158" t="s">
        <v>183</v>
      </c>
      <c r="E17" s="158" t="s">
        <v>184</v>
      </c>
      <c r="F17" s="159"/>
      <c r="G17" s="158" t="s">
        <v>180</v>
      </c>
      <c r="H17" s="155" t="str">
        <f t="shared" si="0"/>
        <v>Non</v>
      </c>
      <c r="I17" s="160">
        <f t="shared" si="1"/>
        <v>90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40</v>
      </c>
      <c r="AK17" s="167">
        <v>50</v>
      </c>
      <c r="AL17" s="4">
        <f t="shared" si="3"/>
        <v>50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155">
        <f t="shared" si="6"/>
        <v>13</v>
      </c>
      <c r="B18" s="156"/>
      <c r="C18" s="157"/>
      <c r="D18" s="158" t="s">
        <v>310</v>
      </c>
      <c r="E18" s="158" t="s">
        <v>311</v>
      </c>
      <c r="F18" s="159"/>
      <c r="G18" s="158" t="s">
        <v>40</v>
      </c>
      <c r="H18" s="155" t="str">
        <f t="shared" si="0"/>
        <v>Non</v>
      </c>
      <c r="I18" s="160">
        <f t="shared" si="1"/>
        <v>64</v>
      </c>
      <c r="J18" s="161">
        <v>2</v>
      </c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32</v>
      </c>
      <c r="AK18" s="167">
        <v>32</v>
      </c>
      <c r="AL18" s="4">
        <f t="shared" si="3"/>
        <v>32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155">
        <f t="shared" si="6"/>
        <v>14</v>
      </c>
      <c r="B19" s="156"/>
      <c r="C19" s="157"/>
      <c r="D19" s="158" t="s">
        <v>181</v>
      </c>
      <c r="E19" s="158" t="s">
        <v>182</v>
      </c>
      <c r="F19" s="159"/>
      <c r="G19" s="158" t="s">
        <v>157</v>
      </c>
      <c r="H19" s="155" t="str">
        <f t="shared" si="0"/>
        <v>Non</v>
      </c>
      <c r="I19" s="160">
        <f t="shared" si="1"/>
        <v>52</v>
      </c>
      <c r="J19" s="161"/>
      <c r="K19" s="161">
        <f t="shared" si="2"/>
        <v>4</v>
      </c>
      <c r="L19" s="162"/>
      <c r="M19" s="163"/>
      <c r="N19" s="164"/>
      <c r="O19" s="163"/>
      <c r="P19" s="164"/>
      <c r="Q19" s="165"/>
      <c r="R19" s="166"/>
      <c r="S19" s="163"/>
      <c r="T19" s="166"/>
      <c r="U19" s="165"/>
      <c r="V19" s="166"/>
      <c r="W19" s="163"/>
      <c r="X19" s="166"/>
      <c r="Y19" s="163"/>
      <c r="Z19" s="166"/>
      <c r="AA19" s="165"/>
      <c r="AB19" s="166"/>
      <c r="AC19" s="163"/>
      <c r="AD19" s="164"/>
      <c r="AE19" s="165"/>
      <c r="AF19" s="166"/>
      <c r="AG19" s="163"/>
      <c r="AH19" s="166"/>
      <c r="AI19" s="163"/>
      <c r="AJ19" s="165">
        <v>26</v>
      </c>
      <c r="AK19" s="167">
        <v>22</v>
      </c>
      <c r="AL19" s="4">
        <f t="shared" si="3"/>
        <v>26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155">
        <f t="shared" si="6"/>
        <v>15</v>
      </c>
      <c r="B20" s="156"/>
      <c r="C20" s="157"/>
      <c r="D20" s="158" t="s">
        <v>191</v>
      </c>
      <c r="E20" s="158" t="s">
        <v>192</v>
      </c>
      <c r="F20" s="159"/>
      <c r="G20" s="158" t="s">
        <v>193</v>
      </c>
      <c r="H20" s="155" t="str">
        <f t="shared" si="0"/>
        <v>Non</v>
      </c>
      <c r="I20" s="160">
        <f t="shared" si="1"/>
        <v>35</v>
      </c>
      <c r="J20" s="161">
        <v>2</v>
      </c>
      <c r="K20" s="161">
        <f t="shared" si="2"/>
        <v>0</v>
      </c>
      <c r="L20" s="162"/>
      <c r="M20" s="163"/>
      <c r="N20" s="164"/>
      <c r="O20" s="163"/>
      <c r="P20" s="164"/>
      <c r="Q20" s="165"/>
      <c r="R20" s="166"/>
      <c r="S20" s="163"/>
      <c r="T20" s="166"/>
      <c r="U20" s="165"/>
      <c r="V20" s="166"/>
      <c r="W20" s="163"/>
      <c r="X20" s="166"/>
      <c r="Y20" s="163"/>
      <c r="Z20" s="166"/>
      <c r="AA20" s="165"/>
      <c r="AB20" s="166"/>
      <c r="AC20" s="163"/>
      <c r="AD20" s="164"/>
      <c r="AE20" s="165"/>
      <c r="AF20" s="166"/>
      <c r="AG20" s="163"/>
      <c r="AH20" s="166"/>
      <c r="AI20" s="163"/>
      <c r="AJ20" s="165">
        <v>18</v>
      </c>
      <c r="AK20" s="167">
        <v>17</v>
      </c>
      <c r="AL20" s="4">
        <f t="shared" si="3"/>
        <v>18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155">
        <f t="shared" si="6"/>
        <v>16</v>
      </c>
      <c r="B21" s="156"/>
      <c r="C21" s="157"/>
      <c r="D21" s="158" t="s">
        <v>199</v>
      </c>
      <c r="E21" s="158" t="s">
        <v>312</v>
      </c>
      <c r="F21" s="159"/>
      <c r="G21" s="158" t="s">
        <v>180</v>
      </c>
      <c r="H21" s="155" t="str">
        <f t="shared" si="0"/>
        <v>Non</v>
      </c>
      <c r="I21" s="160">
        <f t="shared" si="1"/>
        <v>22</v>
      </c>
      <c r="J21" s="161"/>
      <c r="K21" s="161">
        <f t="shared" si="2"/>
        <v>0</v>
      </c>
      <c r="L21" s="162"/>
      <c r="M21" s="163"/>
      <c r="N21" s="164"/>
      <c r="O21" s="163"/>
      <c r="P21" s="164"/>
      <c r="Q21" s="165"/>
      <c r="R21" s="166"/>
      <c r="S21" s="163"/>
      <c r="T21" s="166"/>
      <c r="U21" s="165"/>
      <c r="V21" s="166"/>
      <c r="W21" s="163"/>
      <c r="X21" s="166"/>
      <c r="Y21" s="163"/>
      <c r="Z21" s="166"/>
      <c r="AA21" s="165"/>
      <c r="AB21" s="166"/>
      <c r="AC21" s="163"/>
      <c r="AD21" s="164"/>
      <c r="AE21" s="165"/>
      <c r="AF21" s="166"/>
      <c r="AG21" s="163"/>
      <c r="AH21" s="166"/>
      <c r="AI21" s="163"/>
      <c r="AJ21" s="165">
        <v>14</v>
      </c>
      <c r="AK21" s="167">
        <v>8</v>
      </c>
      <c r="AL21" s="4">
        <f t="shared" si="3"/>
        <v>14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155">
        <f t="shared" si="6"/>
        <v>17</v>
      </c>
      <c r="B22" s="156"/>
      <c r="C22" s="168"/>
      <c r="D22" s="158" t="s">
        <v>176</v>
      </c>
      <c r="E22" s="158" t="s">
        <v>177</v>
      </c>
      <c r="F22" s="159"/>
      <c r="G22" s="158" t="s">
        <v>40</v>
      </c>
      <c r="H22" s="155" t="str">
        <f t="shared" si="0"/>
        <v>Non</v>
      </c>
      <c r="I22" s="160">
        <f t="shared" si="1"/>
        <v>22</v>
      </c>
      <c r="J22" s="161"/>
      <c r="K22" s="161">
        <f t="shared" si="2"/>
        <v>0</v>
      </c>
      <c r="L22" s="162"/>
      <c r="M22" s="163"/>
      <c r="N22" s="164"/>
      <c r="O22" s="163"/>
      <c r="P22" s="164"/>
      <c r="Q22" s="165"/>
      <c r="R22" s="166"/>
      <c r="S22" s="163"/>
      <c r="T22" s="166"/>
      <c r="U22" s="165"/>
      <c r="V22" s="166"/>
      <c r="W22" s="163"/>
      <c r="X22" s="166"/>
      <c r="Y22" s="163"/>
      <c r="Z22" s="166"/>
      <c r="AA22" s="165"/>
      <c r="AB22" s="166"/>
      <c r="AC22" s="163"/>
      <c r="AD22" s="164"/>
      <c r="AE22" s="165"/>
      <c r="AF22" s="166"/>
      <c r="AG22" s="163"/>
      <c r="AH22" s="166"/>
      <c r="AI22" s="163"/>
      <c r="AJ22" s="165">
        <v>10</v>
      </c>
      <c r="AK22" s="167">
        <v>12</v>
      </c>
      <c r="AL22" s="4">
        <f t="shared" si="3"/>
        <v>12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155">
        <f t="shared" si="6"/>
        <v>18</v>
      </c>
      <c r="B23" s="156"/>
      <c r="C23" s="157"/>
      <c r="D23" s="158" t="s">
        <v>174</v>
      </c>
      <c r="E23" s="158" t="s">
        <v>175</v>
      </c>
      <c r="F23" s="159"/>
      <c r="G23" s="158" t="s">
        <v>180</v>
      </c>
      <c r="H23" s="155" t="str">
        <f t="shared" si="0"/>
        <v>Non</v>
      </c>
      <c r="I23" s="160">
        <f t="shared" si="1"/>
        <v>20</v>
      </c>
      <c r="J23" s="161"/>
      <c r="K23" s="161">
        <f t="shared" si="2"/>
        <v>0</v>
      </c>
      <c r="L23" s="162"/>
      <c r="M23" s="163"/>
      <c r="N23" s="164"/>
      <c r="O23" s="163"/>
      <c r="P23" s="164"/>
      <c r="Q23" s="165"/>
      <c r="R23" s="166"/>
      <c r="S23" s="163"/>
      <c r="T23" s="166"/>
      <c r="U23" s="165"/>
      <c r="V23" s="166"/>
      <c r="W23" s="163"/>
      <c r="X23" s="166"/>
      <c r="Y23" s="163"/>
      <c r="Z23" s="166"/>
      <c r="AA23" s="165"/>
      <c r="AB23" s="166"/>
      <c r="AC23" s="163"/>
      <c r="AD23" s="164"/>
      <c r="AE23" s="165"/>
      <c r="AF23" s="166"/>
      <c r="AG23" s="163"/>
      <c r="AH23" s="166"/>
      <c r="AI23" s="163"/>
      <c r="AJ23" s="165">
        <v>9</v>
      </c>
      <c r="AK23" s="167">
        <v>11</v>
      </c>
      <c r="AL23" s="4">
        <f t="shared" si="3"/>
        <v>11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155">
        <f t="shared" si="6"/>
        <v>19</v>
      </c>
      <c r="B24" s="156"/>
      <c r="C24" s="157"/>
      <c r="D24" s="158" t="s">
        <v>188</v>
      </c>
      <c r="E24" s="158" t="s">
        <v>189</v>
      </c>
      <c r="F24" s="159"/>
      <c r="G24" s="158" t="s">
        <v>190</v>
      </c>
      <c r="H24" s="155" t="str">
        <f t="shared" si="0"/>
        <v>Non</v>
      </c>
      <c r="I24" s="160">
        <f t="shared" si="1"/>
        <v>0</v>
      </c>
      <c r="J24" s="161"/>
      <c r="K24" s="161">
        <f t="shared" si="2"/>
        <v>0</v>
      </c>
      <c r="L24" s="162"/>
      <c r="M24" s="163"/>
      <c r="N24" s="164"/>
      <c r="O24" s="163"/>
      <c r="P24" s="164"/>
      <c r="Q24" s="165"/>
      <c r="R24" s="166"/>
      <c r="S24" s="163"/>
      <c r="T24" s="166"/>
      <c r="U24" s="165"/>
      <c r="V24" s="166"/>
      <c r="W24" s="163"/>
      <c r="X24" s="166"/>
      <c r="Y24" s="163"/>
      <c r="Z24" s="166"/>
      <c r="AA24" s="165"/>
      <c r="AB24" s="166"/>
      <c r="AC24" s="163"/>
      <c r="AD24" s="164"/>
      <c r="AE24" s="165"/>
      <c r="AF24" s="166"/>
      <c r="AG24" s="163"/>
      <c r="AH24" s="166"/>
      <c r="AI24" s="163"/>
      <c r="AJ24" s="165"/>
      <c r="AK24" s="167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155">
        <f t="shared" si="6"/>
        <v>20</v>
      </c>
      <c r="B25" s="156"/>
      <c r="C25" s="157"/>
      <c r="D25" s="158" t="s">
        <v>178</v>
      </c>
      <c r="E25" s="158" t="s">
        <v>179</v>
      </c>
      <c r="F25" s="159"/>
      <c r="G25" s="158" t="s">
        <v>180</v>
      </c>
      <c r="H25" s="155" t="str">
        <f t="shared" si="0"/>
        <v>Non</v>
      </c>
      <c r="I25" s="160">
        <f t="shared" si="1"/>
        <v>0</v>
      </c>
      <c r="J25" s="161"/>
      <c r="K25" s="161">
        <f t="shared" si="2"/>
        <v>0</v>
      </c>
      <c r="L25" s="162"/>
      <c r="M25" s="163"/>
      <c r="N25" s="164"/>
      <c r="O25" s="163"/>
      <c r="P25" s="164"/>
      <c r="Q25" s="165"/>
      <c r="R25" s="166"/>
      <c r="S25" s="163"/>
      <c r="T25" s="166"/>
      <c r="U25" s="165"/>
      <c r="V25" s="166"/>
      <c r="W25" s="163"/>
      <c r="X25" s="166"/>
      <c r="Y25" s="163"/>
      <c r="Z25" s="166"/>
      <c r="AA25" s="165"/>
      <c r="AB25" s="166"/>
      <c r="AC25" s="163"/>
      <c r="AD25" s="164"/>
      <c r="AE25" s="165"/>
      <c r="AF25" s="166"/>
      <c r="AG25" s="163"/>
      <c r="AH25" s="166"/>
      <c r="AI25" s="163"/>
      <c r="AJ25" s="165"/>
      <c r="AK25" s="167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155">
        <f t="shared" si="6"/>
        <v>21</v>
      </c>
      <c r="B26" s="156"/>
      <c r="C26" s="157"/>
      <c r="D26" s="158" t="s">
        <v>185</v>
      </c>
      <c r="E26" s="158" t="s">
        <v>186</v>
      </c>
      <c r="F26" s="159"/>
      <c r="G26" s="158" t="s">
        <v>187</v>
      </c>
      <c r="H26" s="155" t="str">
        <f t="shared" si="0"/>
        <v>Non</v>
      </c>
      <c r="I26" s="160">
        <f t="shared" si="1"/>
        <v>0</v>
      </c>
      <c r="J26" s="161"/>
      <c r="K26" s="161">
        <f t="shared" si="2"/>
        <v>0</v>
      </c>
      <c r="L26" s="162"/>
      <c r="M26" s="163"/>
      <c r="N26" s="164"/>
      <c r="O26" s="163"/>
      <c r="P26" s="164"/>
      <c r="Q26" s="165"/>
      <c r="R26" s="166"/>
      <c r="S26" s="163"/>
      <c r="T26" s="166"/>
      <c r="U26" s="165"/>
      <c r="V26" s="166"/>
      <c r="W26" s="163"/>
      <c r="X26" s="166"/>
      <c r="Y26" s="163"/>
      <c r="Z26" s="166"/>
      <c r="AA26" s="165"/>
      <c r="AB26" s="166"/>
      <c r="AC26" s="163"/>
      <c r="AD26" s="164"/>
      <c r="AE26" s="165"/>
      <c r="AF26" s="166"/>
      <c r="AG26" s="163"/>
      <c r="AH26" s="166"/>
      <c r="AI26" s="163"/>
      <c r="AJ26" s="165"/>
      <c r="AK26" s="167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 thickBot="1">
      <c r="A27" s="155">
        <f t="shared" si="6"/>
        <v>22</v>
      </c>
      <c r="B27" s="156"/>
      <c r="C27" s="157"/>
      <c r="D27" s="158" t="s">
        <v>172</v>
      </c>
      <c r="E27" s="158" t="s">
        <v>173</v>
      </c>
      <c r="F27" s="159"/>
      <c r="G27" s="158" t="s">
        <v>148</v>
      </c>
      <c r="H27" s="155" t="str">
        <f t="shared" si="0"/>
        <v>Non</v>
      </c>
      <c r="I27" s="160">
        <f t="shared" si="1"/>
        <v>0</v>
      </c>
      <c r="J27" s="161"/>
      <c r="K27" s="161">
        <f t="shared" si="2"/>
        <v>0</v>
      </c>
      <c r="L27" s="162"/>
      <c r="M27" s="163"/>
      <c r="N27" s="164"/>
      <c r="O27" s="163"/>
      <c r="P27" s="164"/>
      <c r="Q27" s="165"/>
      <c r="R27" s="166"/>
      <c r="S27" s="163"/>
      <c r="T27" s="166"/>
      <c r="U27" s="165"/>
      <c r="V27" s="166"/>
      <c r="W27" s="163"/>
      <c r="X27" s="166"/>
      <c r="Y27" s="163"/>
      <c r="Z27" s="166"/>
      <c r="AA27" s="165"/>
      <c r="AB27" s="166"/>
      <c r="AC27" s="163"/>
      <c r="AD27" s="164"/>
      <c r="AE27" s="165"/>
      <c r="AF27" s="166"/>
      <c r="AG27" s="163"/>
      <c r="AH27" s="166"/>
      <c r="AI27" s="163"/>
      <c r="AJ27" s="165"/>
      <c r="AK27" s="167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 hidden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hidden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9</v>
      </c>
      <c r="M37" s="88">
        <f>COUNT(M$6:M36)</f>
        <v>9</v>
      </c>
      <c r="N37" s="89">
        <f>COUNT(N$6:N36)</f>
        <v>11</v>
      </c>
      <c r="O37" s="88">
        <f>COUNT(O$6:O36)</f>
        <v>11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18</v>
      </c>
      <c r="AK37" s="92">
        <f>COUNT(AK$6:AK36)</f>
        <v>18</v>
      </c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BB5" sqref="BB5"/>
      <selection pane="topRight" activeCell="BB5" sqref="BB5"/>
      <selection pane="bottomLeft" activeCell="BB5" sqref="BB5"/>
      <selection pane="bottomRight" activeCell="N46" sqref="N4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93" t="s">
        <v>74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67</v>
      </c>
      <c r="M5" s="133"/>
      <c r="N5" s="134" t="s">
        <v>50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 t="s">
        <v>275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/>
      <c r="BC5" s="105"/>
    </row>
    <row r="6" spans="1:55" s="97" customFormat="1" ht="24.75" customHeight="1">
      <c r="A6" s="110">
        <v>1</v>
      </c>
      <c r="B6" s="51"/>
      <c r="C6" s="112"/>
      <c r="D6" s="113" t="s">
        <v>50</v>
      </c>
      <c r="E6" s="113"/>
      <c r="F6" s="114"/>
      <c r="G6" s="113" t="s">
        <v>37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210</v>
      </c>
      <c r="J6" s="116"/>
      <c r="K6" s="146">
        <f aca="true" t="shared" si="2" ref="K6:K35">COUNTIF(L$5:AK$5,$D6)*4</f>
        <v>4</v>
      </c>
      <c r="L6" s="118">
        <v>40</v>
      </c>
      <c r="M6" s="119">
        <v>40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26</v>
      </c>
      <c r="AK6" s="123">
        <v>26</v>
      </c>
      <c r="AL6" s="4">
        <f aca="true" t="shared" si="3" ref="AL6:AL35">MAX(L6:AK6)</f>
        <v>50</v>
      </c>
      <c r="AM6" s="5">
        <f aca="true" t="shared" si="4" ref="AM6:AM14">COUNTA(L6:AK6)</f>
        <v>6</v>
      </c>
      <c r="AN6" s="94">
        <f aca="true" t="shared" si="5" ref="AN6:BA25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133</v>
      </c>
      <c r="E7" s="57"/>
      <c r="F7" s="58"/>
      <c r="G7" s="57" t="s">
        <v>37</v>
      </c>
      <c r="H7" s="39" t="str">
        <f t="shared" si="0"/>
        <v>Oui</v>
      </c>
      <c r="I7" s="14">
        <f t="shared" si="1"/>
        <v>116</v>
      </c>
      <c r="J7" s="117"/>
      <c r="K7" s="146">
        <f t="shared" si="2"/>
        <v>0</v>
      </c>
      <c r="L7" s="15">
        <v>26</v>
      </c>
      <c r="M7" s="16">
        <v>26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32</v>
      </c>
      <c r="AL7" s="4">
        <f t="shared" si="3"/>
        <v>32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132</v>
      </c>
      <c r="E8" s="57"/>
      <c r="F8" s="58"/>
      <c r="G8" s="57" t="s">
        <v>42</v>
      </c>
      <c r="H8" s="39" t="str">
        <f t="shared" si="0"/>
        <v>Oui</v>
      </c>
      <c r="I8" s="14">
        <f t="shared" si="1"/>
        <v>108</v>
      </c>
      <c r="J8" s="117"/>
      <c r="K8" s="146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22</v>
      </c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134</v>
      </c>
      <c r="E9" s="57"/>
      <c r="F9" s="58"/>
      <c r="G9" s="57" t="s">
        <v>37</v>
      </c>
      <c r="H9" s="39" t="str">
        <f t="shared" si="0"/>
        <v>Oui</v>
      </c>
      <c r="I9" s="14">
        <f t="shared" si="1"/>
        <v>107</v>
      </c>
      <c r="J9" s="117"/>
      <c r="K9" s="146">
        <f t="shared" si="2"/>
        <v>0</v>
      </c>
      <c r="L9" s="15">
        <v>20</v>
      </c>
      <c r="M9" s="16">
        <v>20</v>
      </c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15</v>
      </c>
      <c r="AK9" s="82">
        <v>14</v>
      </c>
      <c r="AL9" s="4">
        <f t="shared" si="3"/>
        <v>26</v>
      </c>
      <c r="AM9" s="5">
        <f t="shared" si="4"/>
        <v>6</v>
      </c>
      <c r="AN9" s="94">
        <f t="shared" si="5"/>
        <v>14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1" t="s">
        <v>167</v>
      </c>
      <c r="E10" s="57"/>
      <c r="F10" s="58"/>
      <c r="G10" s="151" t="s">
        <v>168</v>
      </c>
      <c r="H10" s="39" t="str">
        <f t="shared" si="0"/>
        <v>Oui</v>
      </c>
      <c r="I10" s="14">
        <f t="shared" si="1"/>
        <v>102</v>
      </c>
      <c r="J10" s="117"/>
      <c r="K10" s="146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18</v>
      </c>
      <c r="AL10" s="4">
        <f t="shared" si="3"/>
        <v>32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55">
        <f t="shared" si="6"/>
        <v>6</v>
      </c>
      <c r="B11" s="156"/>
      <c r="C11" s="157"/>
      <c r="D11" s="158" t="s">
        <v>67</v>
      </c>
      <c r="E11" s="158"/>
      <c r="F11" s="159"/>
      <c r="G11" s="158" t="s">
        <v>37</v>
      </c>
      <c r="H11" s="155" t="str">
        <f t="shared" si="0"/>
        <v>Non</v>
      </c>
      <c r="I11" s="160">
        <f t="shared" si="1"/>
        <v>184</v>
      </c>
      <c r="J11" s="161"/>
      <c r="K11" s="161">
        <f t="shared" si="2"/>
        <v>4</v>
      </c>
      <c r="L11" s="162">
        <v>50</v>
      </c>
      <c r="M11" s="163">
        <v>50</v>
      </c>
      <c r="N11" s="164">
        <v>40</v>
      </c>
      <c r="O11" s="163">
        <v>40</v>
      </c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/>
      <c r="AK11" s="167"/>
      <c r="AL11" s="4">
        <f t="shared" si="3"/>
        <v>50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55">
        <f t="shared" si="6"/>
        <v>7</v>
      </c>
      <c r="B12" s="156"/>
      <c r="C12" s="157"/>
      <c r="D12" s="158" t="s">
        <v>275</v>
      </c>
      <c r="E12" s="158" t="s">
        <v>271</v>
      </c>
      <c r="F12" s="159"/>
      <c r="G12" s="158" t="s">
        <v>193</v>
      </c>
      <c r="H12" s="155" t="str">
        <f t="shared" si="0"/>
        <v>Non</v>
      </c>
      <c r="I12" s="160">
        <f t="shared" si="1"/>
        <v>94</v>
      </c>
      <c r="J12" s="161"/>
      <c r="K12" s="161">
        <f t="shared" si="2"/>
        <v>4</v>
      </c>
      <c r="L12" s="162"/>
      <c r="M12" s="163"/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>
        <v>40</v>
      </c>
      <c r="AK12" s="167">
        <v>50</v>
      </c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55">
        <f t="shared" si="6"/>
        <v>8</v>
      </c>
      <c r="B13" s="156"/>
      <c r="C13" s="168"/>
      <c r="D13" s="158" t="s">
        <v>178</v>
      </c>
      <c r="E13" s="158" t="s">
        <v>278</v>
      </c>
      <c r="F13" s="159"/>
      <c r="G13" s="158" t="s">
        <v>5</v>
      </c>
      <c r="H13" s="155" t="str">
        <f t="shared" si="0"/>
        <v>Non</v>
      </c>
      <c r="I13" s="160">
        <f t="shared" si="1"/>
        <v>90</v>
      </c>
      <c r="J13" s="161"/>
      <c r="K13" s="161">
        <f t="shared" si="2"/>
        <v>0</v>
      </c>
      <c r="L13" s="162"/>
      <c r="M13" s="163"/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>
        <v>50</v>
      </c>
      <c r="AK13" s="167">
        <v>40</v>
      </c>
      <c r="AL13" s="4">
        <f t="shared" si="3"/>
        <v>50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155">
        <f t="shared" si="6"/>
        <v>9</v>
      </c>
      <c r="B14" s="156"/>
      <c r="C14" s="168"/>
      <c r="D14" s="158" t="s">
        <v>135</v>
      </c>
      <c r="E14" s="158"/>
      <c r="F14" s="159"/>
      <c r="G14" s="158" t="s">
        <v>37</v>
      </c>
      <c r="H14" s="155" t="str">
        <f t="shared" si="0"/>
        <v>Non</v>
      </c>
      <c r="I14" s="160">
        <f t="shared" si="1"/>
        <v>44</v>
      </c>
      <c r="J14" s="161"/>
      <c r="K14" s="161">
        <f t="shared" si="2"/>
        <v>0</v>
      </c>
      <c r="L14" s="162">
        <v>22</v>
      </c>
      <c r="M14" s="163">
        <v>22</v>
      </c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/>
      <c r="AK14" s="167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155">
        <f t="shared" si="6"/>
        <v>10</v>
      </c>
      <c r="B15" s="156"/>
      <c r="C15" s="168"/>
      <c r="D15" s="158" t="s">
        <v>279</v>
      </c>
      <c r="E15" s="158" t="s">
        <v>280</v>
      </c>
      <c r="F15" s="159"/>
      <c r="G15" s="158" t="s">
        <v>180</v>
      </c>
      <c r="H15" s="155" t="str">
        <f t="shared" si="0"/>
        <v>Non</v>
      </c>
      <c r="I15" s="160">
        <f t="shared" si="1"/>
        <v>39</v>
      </c>
      <c r="J15" s="161"/>
      <c r="K15" s="161">
        <f t="shared" si="2"/>
        <v>0</v>
      </c>
      <c r="L15" s="162"/>
      <c r="M15" s="163"/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>
        <v>19</v>
      </c>
      <c r="AK15" s="167">
        <v>20</v>
      </c>
      <c r="AL15" s="4">
        <f t="shared" si="3"/>
        <v>20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155">
        <f t="shared" si="6"/>
        <v>11</v>
      </c>
      <c r="B16" s="171"/>
      <c r="C16" s="185"/>
      <c r="D16" s="173" t="s">
        <v>279</v>
      </c>
      <c r="E16" s="173" t="s">
        <v>219</v>
      </c>
      <c r="F16" s="174"/>
      <c r="G16" s="173" t="s">
        <v>180</v>
      </c>
      <c r="H16" s="155" t="str">
        <f t="shared" si="0"/>
        <v>Non</v>
      </c>
      <c r="I16" s="188">
        <f t="shared" si="1"/>
        <v>37</v>
      </c>
      <c r="J16" s="175"/>
      <c r="K16" s="161">
        <f t="shared" si="2"/>
        <v>0</v>
      </c>
      <c r="L16" s="176"/>
      <c r="M16" s="177"/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>
        <v>18</v>
      </c>
      <c r="AK16" s="181">
        <v>19</v>
      </c>
      <c r="AL16" s="4">
        <f t="shared" si="3"/>
        <v>19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155">
        <f aca="true" t="shared" si="8" ref="A17:A25">A16+1</f>
        <v>12</v>
      </c>
      <c r="B17" s="156"/>
      <c r="C17" s="168"/>
      <c r="D17" s="158" t="s">
        <v>281</v>
      </c>
      <c r="E17" s="158" t="s">
        <v>282</v>
      </c>
      <c r="F17" s="159"/>
      <c r="G17" s="158" t="s">
        <v>142</v>
      </c>
      <c r="H17" s="155" t="str">
        <f t="shared" si="0"/>
        <v>Non</v>
      </c>
      <c r="I17" s="160">
        <f t="shared" si="1"/>
        <v>34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17</v>
      </c>
      <c r="AK17" s="167">
        <v>17</v>
      </c>
      <c r="AL17" s="4">
        <f t="shared" si="3"/>
        <v>17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155">
        <f t="shared" si="8"/>
        <v>13</v>
      </c>
      <c r="B18" s="156"/>
      <c r="C18" s="168"/>
      <c r="D18" s="158" t="s">
        <v>283</v>
      </c>
      <c r="E18" s="158" t="s">
        <v>284</v>
      </c>
      <c r="F18" s="159"/>
      <c r="G18" s="158" t="s">
        <v>193</v>
      </c>
      <c r="H18" s="155" t="str">
        <f t="shared" si="0"/>
        <v>Non</v>
      </c>
      <c r="I18" s="160">
        <f t="shared" si="1"/>
        <v>32</v>
      </c>
      <c r="J18" s="161"/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16</v>
      </c>
      <c r="AK18" s="167">
        <v>16</v>
      </c>
      <c r="AL18" s="4">
        <f t="shared" si="3"/>
        <v>16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 thickBot="1">
      <c r="A19" s="155">
        <f t="shared" si="8"/>
        <v>14</v>
      </c>
      <c r="B19" s="156"/>
      <c r="C19" s="157"/>
      <c r="D19" s="158" t="s">
        <v>285</v>
      </c>
      <c r="E19" s="158" t="s">
        <v>248</v>
      </c>
      <c r="F19" s="159"/>
      <c r="G19" s="158" t="s">
        <v>42</v>
      </c>
      <c r="H19" s="155" t="str">
        <f t="shared" si="0"/>
        <v>Non</v>
      </c>
      <c r="I19" s="160">
        <f t="shared" si="1"/>
        <v>29</v>
      </c>
      <c r="J19" s="161"/>
      <c r="K19" s="161">
        <f t="shared" si="2"/>
        <v>0</v>
      </c>
      <c r="L19" s="162"/>
      <c r="M19" s="163"/>
      <c r="N19" s="164"/>
      <c r="O19" s="163"/>
      <c r="P19" s="164"/>
      <c r="Q19" s="165"/>
      <c r="R19" s="166"/>
      <c r="S19" s="163"/>
      <c r="T19" s="166"/>
      <c r="U19" s="165"/>
      <c r="V19" s="166"/>
      <c r="W19" s="163"/>
      <c r="X19" s="166"/>
      <c r="Y19" s="163"/>
      <c r="Z19" s="166"/>
      <c r="AA19" s="165"/>
      <c r="AB19" s="166"/>
      <c r="AC19" s="163"/>
      <c r="AD19" s="164"/>
      <c r="AE19" s="165"/>
      <c r="AF19" s="166"/>
      <c r="AG19" s="163"/>
      <c r="AH19" s="166"/>
      <c r="AI19" s="163"/>
      <c r="AJ19" s="165">
        <v>14</v>
      </c>
      <c r="AK19" s="167">
        <v>15</v>
      </c>
      <c r="AL19" s="4">
        <f t="shared" si="3"/>
        <v>15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6"/>
      <c r="D20" s="57" t="s">
        <v>276</v>
      </c>
      <c r="E20" s="57" t="s">
        <v>277</v>
      </c>
      <c r="F20" s="58"/>
      <c r="G20" s="57" t="s">
        <v>193</v>
      </c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 t="s">
        <v>286</v>
      </c>
      <c r="E21" s="57" t="s">
        <v>287</v>
      </c>
      <c r="F21" s="58"/>
      <c r="G21" s="57" t="s">
        <v>38</v>
      </c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 hidden="1">
      <c r="A22" s="39">
        <f t="shared" si="8"/>
        <v>17</v>
      </c>
      <c r="B22" s="51"/>
      <c r="C22" s="52"/>
      <c r="D22" s="57"/>
      <c r="E22" s="57"/>
      <c r="F22" s="58"/>
      <c r="G22" s="131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2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 hidden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>
        <f>COUNT(AK$6:AK35)</f>
        <v>12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BB5" sqref="BB5"/>
      <selection pane="topRight" activeCell="BB5" sqref="BB5"/>
      <selection pane="bottomLeft" activeCell="BB5" sqref="BB5"/>
      <selection pane="bottomRight" activeCell="AM3" sqref="AM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9" t="s">
        <v>75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>
        <v>15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49</v>
      </c>
      <c r="M5" s="133"/>
      <c r="N5" s="134" t="s">
        <v>169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169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/>
    </row>
    <row r="6" spans="1:54" s="97" customFormat="1" ht="24.75" customHeight="1">
      <c r="A6" s="110">
        <v>1</v>
      </c>
      <c r="B6" s="111"/>
      <c r="C6" s="112"/>
      <c r="D6" s="153" t="s">
        <v>169</v>
      </c>
      <c r="E6" s="113"/>
      <c r="F6" s="114"/>
      <c r="G6" s="153" t="s">
        <v>137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208</v>
      </c>
      <c r="J6" s="116"/>
      <c r="K6" s="146">
        <f aca="true" t="shared" si="2" ref="K6:K35">COUNTIF(L$5:AK$5,$D6)*4</f>
        <v>8</v>
      </c>
      <c r="L6" s="118"/>
      <c r="M6" s="119"/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8" t="s">
        <v>70</v>
      </c>
      <c r="E7" s="8"/>
      <c r="F7" s="58"/>
      <c r="G7" s="57" t="s">
        <v>126</v>
      </c>
      <c r="H7" s="39" t="str">
        <f t="shared" si="0"/>
        <v>Oui</v>
      </c>
      <c r="I7" s="14">
        <f t="shared" si="1"/>
        <v>171</v>
      </c>
      <c r="J7" s="117"/>
      <c r="K7" s="146">
        <f t="shared" si="2"/>
        <v>0</v>
      </c>
      <c r="L7" s="15">
        <v>40</v>
      </c>
      <c r="M7" s="16">
        <v>40</v>
      </c>
      <c r="N7" s="54">
        <v>40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11</v>
      </c>
      <c r="AK7" s="82">
        <v>19</v>
      </c>
      <c r="AL7" s="4">
        <f t="shared" si="3"/>
        <v>40</v>
      </c>
      <c r="AM7" s="5">
        <f t="shared" si="4"/>
        <v>6</v>
      </c>
      <c r="AN7" s="94">
        <f t="shared" si="5"/>
        <v>11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151" t="s">
        <v>171</v>
      </c>
      <c r="E8" s="57"/>
      <c r="F8" s="58"/>
      <c r="G8" s="151" t="s">
        <v>37</v>
      </c>
      <c r="H8" s="39" t="str">
        <f t="shared" si="0"/>
        <v>Oui</v>
      </c>
      <c r="I8" s="14">
        <f t="shared" si="1"/>
        <v>136</v>
      </c>
      <c r="J8" s="117"/>
      <c r="K8" s="146">
        <f t="shared" si="2"/>
        <v>0</v>
      </c>
      <c r="L8" s="15"/>
      <c r="M8" s="16"/>
      <c r="N8" s="54">
        <v>32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/>
      <c r="C9" s="52"/>
      <c r="D9" s="57" t="s">
        <v>136</v>
      </c>
      <c r="E9" s="57"/>
      <c r="F9" s="58"/>
      <c r="G9" s="57" t="s">
        <v>137</v>
      </c>
      <c r="H9" s="39" t="str">
        <f t="shared" si="0"/>
        <v>Oui</v>
      </c>
      <c r="I9" s="14">
        <f t="shared" si="1"/>
        <v>80</v>
      </c>
      <c r="J9" s="117"/>
      <c r="K9" s="146">
        <f t="shared" si="2"/>
        <v>0</v>
      </c>
      <c r="L9" s="15">
        <v>32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12</v>
      </c>
      <c r="AK9" s="82">
        <v>10</v>
      </c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6"/>
      <c r="D10" s="151" t="s">
        <v>170</v>
      </c>
      <c r="E10" s="57"/>
      <c r="F10" s="58"/>
      <c r="G10" s="151" t="s">
        <v>37</v>
      </c>
      <c r="H10" s="39" t="str">
        <f t="shared" si="0"/>
        <v>Oui</v>
      </c>
      <c r="I10" s="14">
        <f t="shared" si="1"/>
        <v>72</v>
      </c>
      <c r="J10" s="117"/>
      <c r="K10" s="146">
        <f t="shared" si="2"/>
        <v>0</v>
      </c>
      <c r="L10" s="15"/>
      <c r="M10" s="16"/>
      <c r="N10" s="54">
        <v>26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9</v>
      </c>
      <c r="AK10" s="82">
        <v>11</v>
      </c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55">
        <f t="shared" si="7"/>
        <v>6</v>
      </c>
      <c r="B11" s="156"/>
      <c r="C11" s="168"/>
      <c r="D11" s="158" t="s">
        <v>49</v>
      </c>
      <c r="E11" s="158"/>
      <c r="F11" s="183"/>
      <c r="G11" s="182" t="s">
        <v>37</v>
      </c>
      <c r="H11" s="155" t="str">
        <f t="shared" si="0"/>
        <v>Non</v>
      </c>
      <c r="I11" s="160">
        <f t="shared" si="1"/>
        <v>104</v>
      </c>
      <c r="J11" s="161"/>
      <c r="K11" s="161">
        <f t="shared" si="2"/>
        <v>4</v>
      </c>
      <c r="L11" s="162">
        <v>50</v>
      </c>
      <c r="M11" s="163">
        <v>50</v>
      </c>
      <c r="N11" s="164"/>
      <c r="O11" s="163"/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/>
      <c r="AK11" s="167"/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55">
        <f t="shared" si="7"/>
        <v>7</v>
      </c>
      <c r="B12" s="156"/>
      <c r="C12" s="157"/>
      <c r="D12" s="158" t="s">
        <v>301</v>
      </c>
      <c r="E12" s="158" t="s">
        <v>302</v>
      </c>
      <c r="F12" s="159"/>
      <c r="G12" s="158" t="s">
        <v>5</v>
      </c>
      <c r="H12" s="155" t="str">
        <f t="shared" si="0"/>
        <v>Non</v>
      </c>
      <c r="I12" s="160">
        <f t="shared" si="1"/>
        <v>80</v>
      </c>
      <c r="J12" s="161"/>
      <c r="K12" s="161">
        <f t="shared" si="2"/>
        <v>0</v>
      </c>
      <c r="L12" s="162"/>
      <c r="M12" s="163"/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>
        <v>40</v>
      </c>
      <c r="AK12" s="167">
        <v>40</v>
      </c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55">
        <f t="shared" si="7"/>
        <v>8</v>
      </c>
      <c r="B13" s="156"/>
      <c r="C13" s="168"/>
      <c r="D13" s="158" t="s">
        <v>138</v>
      </c>
      <c r="E13" s="158"/>
      <c r="F13" s="159"/>
      <c r="G13" s="158" t="s">
        <v>39</v>
      </c>
      <c r="H13" s="155" t="str">
        <f t="shared" si="0"/>
        <v>Non</v>
      </c>
      <c r="I13" s="160">
        <f t="shared" si="1"/>
        <v>58</v>
      </c>
      <c r="J13" s="161"/>
      <c r="K13" s="161">
        <f t="shared" si="2"/>
        <v>0</v>
      </c>
      <c r="L13" s="162">
        <v>26</v>
      </c>
      <c r="M13" s="163">
        <v>32</v>
      </c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/>
      <c r="AK13" s="167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55">
        <f t="shared" si="6"/>
        <v>9</v>
      </c>
      <c r="B14" s="156"/>
      <c r="C14" s="157"/>
      <c r="D14" s="158" t="s">
        <v>297</v>
      </c>
      <c r="E14" s="158" t="s">
        <v>248</v>
      </c>
      <c r="F14" s="159"/>
      <c r="G14" s="158" t="s">
        <v>180</v>
      </c>
      <c r="H14" s="155" t="str">
        <f t="shared" si="0"/>
        <v>Non</v>
      </c>
      <c r="I14" s="160">
        <f t="shared" si="1"/>
        <v>52</v>
      </c>
      <c r="J14" s="161"/>
      <c r="K14" s="161">
        <f t="shared" si="2"/>
        <v>0</v>
      </c>
      <c r="L14" s="162"/>
      <c r="M14" s="163"/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>
        <v>26</v>
      </c>
      <c r="AK14" s="167">
        <v>26</v>
      </c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5">
        <f t="shared" si="6"/>
        <v>10</v>
      </c>
      <c r="B15" s="156"/>
      <c r="C15" s="157"/>
      <c r="D15" s="158" t="s">
        <v>290</v>
      </c>
      <c r="E15" s="158" t="s">
        <v>300</v>
      </c>
      <c r="F15" s="159"/>
      <c r="G15" s="184" t="s">
        <v>180</v>
      </c>
      <c r="H15" s="155" t="str">
        <f t="shared" si="0"/>
        <v>Non</v>
      </c>
      <c r="I15" s="160">
        <f t="shared" si="1"/>
        <v>42</v>
      </c>
      <c r="J15" s="161"/>
      <c r="K15" s="161">
        <f t="shared" si="2"/>
        <v>0</v>
      </c>
      <c r="L15" s="162"/>
      <c r="M15" s="163"/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>
        <v>20</v>
      </c>
      <c r="AK15" s="167">
        <v>22</v>
      </c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0">
        <f t="shared" si="6"/>
        <v>11</v>
      </c>
      <c r="B16" s="171"/>
      <c r="C16" s="172"/>
      <c r="D16" s="173" t="s">
        <v>288</v>
      </c>
      <c r="E16" s="173" t="s">
        <v>289</v>
      </c>
      <c r="F16" s="174"/>
      <c r="G16" s="173" t="s">
        <v>36</v>
      </c>
      <c r="H16" s="155" t="str">
        <f t="shared" si="0"/>
        <v>Non</v>
      </c>
      <c r="I16" s="188">
        <f t="shared" si="1"/>
        <v>39</v>
      </c>
      <c r="J16" s="175"/>
      <c r="K16" s="161">
        <f t="shared" si="2"/>
        <v>0</v>
      </c>
      <c r="L16" s="176"/>
      <c r="M16" s="177"/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>
        <v>19</v>
      </c>
      <c r="AK16" s="181">
        <v>20</v>
      </c>
      <c r="AL16" s="4">
        <f t="shared" si="3"/>
        <v>20</v>
      </c>
      <c r="AM16" s="5">
        <f t="shared" si="4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155">
        <f t="shared" si="6"/>
        <v>12</v>
      </c>
      <c r="B17" s="156"/>
      <c r="C17" s="157"/>
      <c r="D17" s="158" t="s">
        <v>317</v>
      </c>
      <c r="E17" s="158" t="s">
        <v>318</v>
      </c>
      <c r="F17" s="159"/>
      <c r="G17" s="158" t="s">
        <v>319</v>
      </c>
      <c r="H17" s="155" t="str">
        <f t="shared" si="0"/>
        <v>Non</v>
      </c>
      <c r="I17" s="160">
        <f t="shared" si="1"/>
        <v>35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17</v>
      </c>
      <c r="AK17" s="167">
        <v>18</v>
      </c>
      <c r="AL17" s="4">
        <f t="shared" si="3"/>
        <v>18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155">
        <f t="shared" si="6"/>
        <v>13</v>
      </c>
      <c r="B18" s="156"/>
      <c r="C18" s="157"/>
      <c r="D18" s="158" t="s">
        <v>199</v>
      </c>
      <c r="E18" s="158" t="s">
        <v>292</v>
      </c>
      <c r="F18" s="159"/>
      <c r="G18" s="158" t="s">
        <v>180</v>
      </c>
      <c r="H18" s="155" t="str">
        <f t="shared" si="0"/>
        <v>Non</v>
      </c>
      <c r="I18" s="160">
        <f t="shared" si="1"/>
        <v>33</v>
      </c>
      <c r="J18" s="161"/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16</v>
      </c>
      <c r="AK18" s="167">
        <v>17</v>
      </c>
      <c r="AL18" s="4">
        <f t="shared" si="3"/>
        <v>17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155">
        <f t="shared" si="6"/>
        <v>14</v>
      </c>
      <c r="B19" s="156"/>
      <c r="C19" s="168"/>
      <c r="D19" s="158" t="s">
        <v>294</v>
      </c>
      <c r="E19" s="158" t="s">
        <v>295</v>
      </c>
      <c r="F19" s="159"/>
      <c r="G19" s="158" t="s">
        <v>296</v>
      </c>
      <c r="H19" s="155" t="str">
        <f t="shared" si="0"/>
        <v>Non</v>
      </c>
      <c r="I19" s="160">
        <f t="shared" si="1"/>
        <v>29</v>
      </c>
      <c r="J19" s="161"/>
      <c r="K19" s="161">
        <f t="shared" si="2"/>
        <v>0</v>
      </c>
      <c r="L19" s="162"/>
      <c r="M19" s="163"/>
      <c r="N19" s="164"/>
      <c r="O19" s="163"/>
      <c r="P19" s="164"/>
      <c r="Q19" s="165"/>
      <c r="R19" s="166"/>
      <c r="S19" s="163"/>
      <c r="T19" s="166"/>
      <c r="U19" s="165"/>
      <c r="V19" s="166"/>
      <c r="W19" s="163"/>
      <c r="X19" s="166"/>
      <c r="Y19" s="163"/>
      <c r="Z19" s="166"/>
      <c r="AA19" s="165"/>
      <c r="AB19" s="166"/>
      <c r="AC19" s="163"/>
      <c r="AD19" s="164"/>
      <c r="AE19" s="165"/>
      <c r="AF19" s="166"/>
      <c r="AG19" s="163"/>
      <c r="AH19" s="166"/>
      <c r="AI19" s="163"/>
      <c r="AJ19" s="165">
        <v>22</v>
      </c>
      <c r="AK19" s="167">
        <v>7</v>
      </c>
      <c r="AL19" s="4">
        <f t="shared" si="3"/>
        <v>22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155">
        <f t="shared" si="6"/>
        <v>15</v>
      </c>
      <c r="B20" s="156"/>
      <c r="C20" s="168"/>
      <c r="D20" s="158" t="s">
        <v>298</v>
      </c>
      <c r="E20" s="158" t="s">
        <v>299</v>
      </c>
      <c r="F20" s="159"/>
      <c r="G20" s="158" t="s">
        <v>180</v>
      </c>
      <c r="H20" s="155" t="str">
        <f t="shared" si="0"/>
        <v>Non</v>
      </c>
      <c r="I20" s="160">
        <f t="shared" si="1"/>
        <v>29</v>
      </c>
      <c r="J20" s="161"/>
      <c r="K20" s="161">
        <f t="shared" si="2"/>
        <v>0</v>
      </c>
      <c r="L20" s="162"/>
      <c r="M20" s="163"/>
      <c r="N20" s="164"/>
      <c r="O20" s="163"/>
      <c r="P20" s="164"/>
      <c r="Q20" s="165"/>
      <c r="R20" s="166"/>
      <c r="S20" s="163"/>
      <c r="T20" s="166"/>
      <c r="U20" s="165"/>
      <c r="V20" s="166"/>
      <c r="W20" s="163"/>
      <c r="X20" s="166"/>
      <c r="Y20" s="163"/>
      <c r="Z20" s="166"/>
      <c r="AA20" s="165"/>
      <c r="AB20" s="166"/>
      <c r="AC20" s="163"/>
      <c r="AD20" s="164"/>
      <c r="AE20" s="165"/>
      <c r="AF20" s="166"/>
      <c r="AG20" s="163"/>
      <c r="AH20" s="166"/>
      <c r="AI20" s="163"/>
      <c r="AJ20" s="165">
        <v>15</v>
      </c>
      <c r="AK20" s="167">
        <v>14</v>
      </c>
      <c r="AL20" s="4">
        <f t="shared" si="3"/>
        <v>15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155">
        <f t="shared" si="6"/>
        <v>16</v>
      </c>
      <c r="B21" s="156"/>
      <c r="C21" s="168"/>
      <c r="D21" s="182" t="s">
        <v>303</v>
      </c>
      <c r="E21" s="182" t="s">
        <v>304</v>
      </c>
      <c r="F21" s="159"/>
      <c r="G21" s="158" t="s">
        <v>180</v>
      </c>
      <c r="H21" s="155" t="str">
        <f t="shared" si="0"/>
        <v>Non</v>
      </c>
      <c r="I21" s="160">
        <f t="shared" si="1"/>
        <v>27</v>
      </c>
      <c r="J21" s="161"/>
      <c r="K21" s="161">
        <f t="shared" si="2"/>
        <v>0</v>
      </c>
      <c r="L21" s="162"/>
      <c r="M21" s="163"/>
      <c r="N21" s="164"/>
      <c r="O21" s="163"/>
      <c r="P21" s="164"/>
      <c r="Q21" s="165"/>
      <c r="R21" s="166"/>
      <c r="S21" s="163"/>
      <c r="T21" s="166"/>
      <c r="U21" s="165"/>
      <c r="V21" s="166"/>
      <c r="W21" s="163"/>
      <c r="X21" s="166"/>
      <c r="Y21" s="163"/>
      <c r="Z21" s="166"/>
      <c r="AA21" s="165"/>
      <c r="AB21" s="166"/>
      <c r="AC21" s="163"/>
      <c r="AD21" s="164"/>
      <c r="AE21" s="165"/>
      <c r="AF21" s="166"/>
      <c r="AG21" s="163"/>
      <c r="AH21" s="166"/>
      <c r="AI21" s="163"/>
      <c r="AJ21" s="165">
        <v>14</v>
      </c>
      <c r="AK21" s="167">
        <v>13</v>
      </c>
      <c r="AL21" s="4">
        <f t="shared" si="3"/>
        <v>14</v>
      </c>
      <c r="AM21" s="5">
        <f t="shared" si="4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155">
        <f t="shared" si="6"/>
        <v>17</v>
      </c>
      <c r="B22" s="156"/>
      <c r="C22" s="157"/>
      <c r="D22" s="158" t="s">
        <v>313</v>
      </c>
      <c r="E22" s="158" t="s">
        <v>314</v>
      </c>
      <c r="F22" s="159"/>
      <c r="G22" s="158" t="s">
        <v>180</v>
      </c>
      <c r="H22" s="155" t="str">
        <f t="shared" si="0"/>
        <v>Non</v>
      </c>
      <c r="I22" s="160">
        <f t="shared" si="1"/>
        <v>26</v>
      </c>
      <c r="J22" s="161"/>
      <c r="K22" s="161">
        <f t="shared" si="2"/>
        <v>0</v>
      </c>
      <c r="L22" s="162"/>
      <c r="M22" s="163"/>
      <c r="N22" s="164"/>
      <c r="O22" s="163"/>
      <c r="P22" s="164"/>
      <c r="Q22" s="165"/>
      <c r="R22" s="166"/>
      <c r="S22" s="163"/>
      <c r="T22" s="166"/>
      <c r="U22" s="165"/>
      <c r="V22" s="166"/>
      <c r="W22" s="163"/>
      <c r="X22" s="166"/>
      <c r="Y22" s="163"/>
      <c r="Z22" s="166"/>
      <c r="AA22" s="165"/>
      <c r="AB22" s="166"/>
      <c r="AC22" s="163"/>
      <c r="AD22" s="164"/>
      <c r="AE22" s="165"/>
      <c r="AF22" s="166"/>
      <c r="AG22" s="163"/>
      <c r="AH22" s="166"/>
      <c r="AI22" s="163"/>
      <c r="AJ22" s="165">
        <v>18</v>
      </c>
      <c r="AK22" s="167">
        <v>8</v>
      </c>
      <c r="AL22" s="4">
        <f t="shared" si="3"/>
        <v>18</v>
      </c>
      <c r="AM22" s="5">
        <f t="shared" si="4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155">
        <f t="shared" si="6"/>
        <v>18</v>
      </c>
      <c r="B23" s="156"/>
      <c r="C23" s="168"/>
      <c r="D23" s="158" t="s">
        <v>191</v>
      </c>
      <c r="E23" s="158" t="s">
        <v>320</v>
      </c>
      <c r="F23" s="159"/>
      <c r="G23" s="158" t="s">
        <v>193</v>
      </c>
      <c r="H23" s="155" t="str">
        <f t="shared" si="0"/>
        <v>Non</v>
      </c>
      <c r="I23" s="160">
        <f t="shared" si="1"/>
        <v>24</v>
      </c>
      <c r="J23" s="161"/>
      <c r="K23" s="161">
        <f t="shared" si="2"/>
        <v>0</v>
      </c>
      <c r="L23" s="162"/>
      <c r="M23" s="163"/>
      <c r="N23" s="164"/>
      <c r="O23" s="163"/>
      <c r="P23" s="164"/>
      <c r="Q23" s="165"/>
      <c r="R23" s="166"/>
      <c r="S23" s="163"/>
      <c r="T23" s="166"/>
      <c r="U23" s="165"/>
      <c r="V23" s="166"/>
      <c r="W23" s="163"/>
      <c r="X23" s="166"/>
      <c r="Y23" s="163"/>
      <c r="Z23" s="166"/>
      <c r="AA23" s="165"/>
      <c r="AB23" s="166"/>
      <c r="AC23" s="163"/>
      <c r="AD23" s="164"/>
      <c r="AE23" s="165"/>
      <c r="AF23" s="166"/>
      <c r="AG23" s="163"/>
      <c r="AH23" s="166"/>
      <c r="AI23" s="163"/>
      <c r="AJ23" s="165">
        <v>8</v>
      </c>
      <c r="AK23" s="167">
        <v>16</v>
      </c>
      <c r="AL23" s="4">
        <f t="shared" si="3"/>
        <v>16</v>
      </c>
      <c r="AM23" s="5">
        <f t="shared" si="4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155">
        <f t="shared" si="6"/>
        <v>19</v>
      </c>
      <c r="B24" s="156"/>
      <c r="C24" s="157"/>
      <c r="D24" s="158" t="s">
        <v>315</v>
      </c>
      <c r="E24" s="158" t="s">
        <v>219</v>
      </c>
      <c r="F24" s="159"/>
      <c r="G24" s="158" t="s">
        <v>316</v>
      </c>
      <c r="H24" s="155" t="str">
        <f t="shared" si="0"/>
        <v>Non</v>
      </c>
      <c r="I24" s="160">
        <f t="shared" si="1"/>
        <v>22</v>
      </c>
      <c r="J24" s="161"/>
      <c r="K24" s="161">
        <f t="shared" si="2"/>
        <v>0</v>
      </c>
      <c r="L24" s="162"/>
      <c r="M24" s="163"/>
      <c r="N24" s="164"/>
      <c r="O24" s="163"/>
      <c r="P24" s="164"/>
      <c r="Q24" s="165"/>
      <c r="R24" s="166"/>
      <c r="S24" s="163"/>
      <c r="T24" s="166"/>
      <c r="U24" s="165"/>
      <c r="V24" s="166"/>
      <c r="W24" s="163"/>
      <c r="X24" s="166"/>
      <c r="Y24" s="163"/>
      <c r="Z24" s="166"/>
      <c r="AA24" s="165"/>
      <c r="AB24" s="166"/>
      <c r="AC24" s="163"/>
      <c r="AD24" s="164"/>
      <c r="AE24" s="165"/>
      <c r="AF24" s="166"/>
      <c r="AG24" s="163"/>
      <c r="AH24" s="166"/>
      <c r="AI24" s="163"/>
      <c r="AJ24" s="165">
        <v>7</v>
      </c>
      <c r="AK24" s="167">
        <v>15</v>
      </c>
      <c r="AL24" s="4">
        <f t="shared" si="3"/>
        <v>15</v>
      </c>
      <c r="AM24" s="5">
        <f t="shared" si="4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155">
        <f t="shared" si="6"/>
        <v>20</v>
      </c>
      <c r="B25" s="156"/>
      <c r="C25" s="168"/>
      <c r="D25" s="158" t="s">
        <v>306</v>
      </c>
      <c r="E25" s="158" t="s">
        <v>307</v>
      </c>
      <c r="F25" s="159"/>
      <c r="G25" s="158" t="s">
        <v>193</v>
      </c>
      <c r="H25" s="155" t="str">
        <f t="shared" si="0"/>
        <v>Non</v>
      </c>
      <c r="I25" s="160">
        <f t="shared" si="1"/>
        <v>22</v>
      </c>
      <c r="J25" s="161"/>
      <c r="K25" s="161">
        <f t="shared" si="2"/>
        <v>0</v>
      </c>
      <c r="L25" s="162"/>
      <c r="M25" s="163"/>
      <c r="N25" s="164"/>
      <c r="O25" s="163"/>
      <c r="P25" s="164"/>
      <c r="Q25" s="165"/>
      <c r="R25" s="166"/>
      <c r="S25" s="163"/>
      <c r="T25" s="166"/>
      <c r="U25" s="165"/>
      <c r="V25" s="166"/>
      <c r="W25" s="163"/>
      <c r="X25" s="166"/>
      <c r="Y25" s="163"/>
      <c r="Z25" s="166"/>
      <c r="AA25" s="165"/>
      <c r="AB25" s="166"/>
      <c r="AC25" s="163"/>
      <c r="AD25" s="164"/>
      <c r="AE25" s="165"/>
      <c r="AF25" s="166"/>
      <c r="AG25" s="163"/>
      <c r="AH25" s="166"/>
      <c r="AI25" s="163"/>
      <c r="AJ25" s="165">
        <v>10</v>
      </c>
      <c r="AK25" s="167">
        <v>12</v>
      </c>
      <c r="AL25" s="4">
        <f t="shared" si="3"/>
        <v>12</v>
      </c>
      <c r="AM25" s="5">
        <f aca="true" t="shared" si="9" ref="AM25:AM35">COUNTA(L25:AK25)</f>
        <v>2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155">
        <f t="shared" si="6"/>
        <v>21</v>
      </c>
      <c r="B26" s="156"/>
      <c r="C26" s="157"/>
      <c r="D26" s="158" t="s">
        <v>293</v>
      </c>
      <c r="E26" s="158" t="s">
        <v>240</v>
      </c>
      <c r="F26" s="159"/>
      <c r="G26" s="158" t="s">
        <v>180</v>
      </c>
      <c r="H26" s="155" t="str">
        <f t="shared" si="0"/>
        <v>Non</v>
      </c>
      <c r="I26" s="160">
        <f t="shared" si="1"/>
        <v>18</v>
      </c>
      <c r="J26" s="161"/>
      <c r="K26" s="161">
        <f t="shared" si="2"/>
        <v>0</v>
      </c>
      <c r="L26" s="162"/>
      <c r="M26" s="163"/>
      <c r="N26" s="164"/>
      <c r="O26" s="163"/>
      <c r="P26" s="164"/>
      <c r="Q26" s="165"/>
      <c r="R26" s="166"/>
      <c r="S26" s="163"/>
      <c r="T26" s="166"/>
      <c r="U26" s="165"/>
      <c r="V26" s="166"/>
      <c r="W26" s="163"/>
      <c r="X26" s="166"/>
      <c r="Y26" s="163"/>
      <c r="Z26" s="166"/>
      <c r="AA26" s="165"/>
      <c r="AB26" s="166"/>
      <c r="AC26" s="163"/>
      <c r="AD26" s="164"/>
      <c r="AE26" s="165"/>
      <c r="AF26" s="166"/>
      <c r="AG26" s="163"/>
      <c r="AH26" s="166"/>
      <c r="AI26" s="163"/>
      <c r="AJ26" s="165">
        <v>13</v>
      </c>
      <c r="AK26" s="167">
        <v>5</v>
      </c>
      <c r="AL26" s="4">
        <f t="shared" si="3"/>
        <v>13</v>
      </c>
      <c r="AM26" s="5">
        <f t="shared" si="9"/>
        <v>2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155">
        <f t="shared" si="6"/>
        <v>22</v>
      </c>
      <c r="B27" s="156"/>
      <c r="C27" s="168"/>
      <c r="D27" s="158" t="s">
        <v>321</v>
      </c>
      <c r="E27" s="158" t="s">
        <v>322</v>
      </c>
      <c r="F27" s="159"/>
      <c r="G27" s="158" t="s">
        <v>193</v>
      </c>
      <c r="H27" s="155" t="str">
        <f t="shared" si="0"/>
        <v>Non</v>
      </c>
      <c r="I27" s="160">
        <f t="shared" si="1"/>
        <v>14</v>
      </c>
      <c r="J27" s="161"/>
      <c r="K27" s="161">
        <f t="shared" si="2"/>
        <v>0</v>
      </c>
      <c r="L27" s="162"/>
      <c r="M27" s="163"/>
      <c r="N27" s="164"/>
      <c r="O27" s="163"/>
      <c r="P27" s="164"/>
      <c r="Q27" s="165"/>
      <c r="R27" s="166"/>
      <c r="S27" s="163"/>
      <c r="T27" s="166"/>
      <c r="U27" s="165"/>
      <c r="V27" s="166"/>
      <c r="W27" s="163"/>
      <c r="X27" s="166"/>
      <c r="Y27" s="163"/>
      <c r="Z27" s="166"/>
      <c r="AA27" s="165"/>
      <c r="AB27" s="166"/>
      <c r="AC27" s="163"/>
      <c r="AD27" s="164"/>
      <c r="AE27" s="165"/>
      <c r="AF27" s="166"/>
      <c r="AG27" s="163"/>
      <c r="AH27" s="166"/>
      <c r="AI27" s="163"/>
      <c r="AJ27" s="165">
        <v>5</v>
      </c>
      <c r="AK27" s="167">
        <v>9</v>
      </c>
      <c r="AL27" s="4">
        <f t="shared" si="3"/>
        <v>9</v>
      </c>
      <c r="AM27" s="5">
        <f t="shared" si="9"/>
        <v>2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 thickBot="1">
      <c r="A28" s="155">
        <f t="shared" si="6"/>
        <v>23</v>
      </c>
      <c r="B28" s="156"/>
      <c r="C28" s="168"/>
      <c r="D28" s="158" t="s">
        <v>290</v>
      </c>
      <c r="E28" s="158" t="s">
        <v>291</v>
      </c>
      <c r="F28" s="183"/>
      <c r="G28" s="182" t="s">
        <v>180</v>
      </c>
      <c r="H28" s="155" t="str">
        <f t="shared" si="0"/>
        <v>Non</v>
      </c>
      <c r="I28" s="160">
        <f t="shared" si="1"/>
        <v>12</v>
      </c>
      <c r="J28" s="161"/>
      <c r="K28" s="161">
        <f t="shared" si="2"/>
        <v>0</v>
      </c>
      <c r="L28" s="162"/>
      <c r="M28" s="163"/>
      <c r="N28" s="164"/>
      <c r="O28" s="163"/>
      <c r="P28" s="164"/>
      <c r="Q28" s="165"/>
      <c r="R28" s="166"/>
      <c r="S28" s="163"/>
      <c r="T28" s="166"/>
      <c r="U28" s="165"/>
      <c r="V28" s="166"/>
      <c r="W28" s="163"/>
      <c r="X28" s="166"/>
      <c r="Y28" s="163"/>
      <c r="Z28" s="166"/>
      <c r="AA28" s="165"/>
      <c r="AB28" s="166"/>
      <c r="AC28" s="163"/>
      <c r="AD28" s="164"/>
      <c r="AE28" s="165"/>
      <c r="AF28" s="166"/>
      <c r="AG28" s="163"/>
      <c r="AH28" s="166"/>
      <c r="AI28" s="163"/>
      <c r="AJ28" s="165">
        <v>6</v>
      </c>
      <c r="AK28" s="167">
        <v>6</v>
      </c>
      <c r="AL28" s="4">
        <f t="shared" si="3"/>
        <v>6</v>
      </c>
      <c r="AM28" s="5">
        <f t="shared" si="9"/>
        <v>2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 hidden="1">
      <c r="A29" s="39">
        <f t="shared" si="6"/>
        <v>24</v>
      </c>
      <c r="B29" s="51"/>
      <c r="C29" s="56"/>
      <c r="D29" s="57" t="s">
        <v>305</v>
      </c>
      <c r="E29" s="57" t="s">
        <v>271</v>
      </c>
      <c r="F29" s="58"/>
      <c r="G29" s="57" t="s">
        <v>180</v>
      </c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21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12" sqref="F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41707</v>
      </c>
      <c r="M3" s="193"/>
      <c r="N3" s="193">
        <v>41805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41903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0" t="s">
        <v>51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43</v>
      </c>
      <c r="M5" s="133"/>
      <c r="N5" s="134" t="s">
        <v>43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141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54"/>
    </row>
    <row r="6" spans="1:54" s="97" customFormat="1" ht="24.75" customHeight="1">
      <c r="A6" s="110">
        <v>1</v>
      </c>
      <c r="B6" s="111"/>
      <c r="C6" s="112"/>
      <c r="D6" s="113" t="s">
        <v>43</v>
      </c>
      <c r="E6" s="113"/>
      <c r="F6" s="114"/>
      <c r="G6" s="113" t="s">
        <v>40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238</v>
      </c>
      <c r="J6" s="116"/>
      <c r="K6" s="146">
        <f aca="true" t="shared" si="2" ref="K6:K35">COUNTIF(L$5:AK$5,$D6)*4</f>
        <v>8</v>
      </c>
      <c r="L6" s="118">
        <v>50</v>
      </c>
      <c r="M6" s="119">
        <v>40</v>
      </c>
      <c r="N6" s="120">
        <v>40</v>
      </c>
      <c r="O6" s="119">
        <v>40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55</v>
      </c>
      <c r="E7" s="57"/>
      <c r="F7" s="58"/>
      <c r="G7" s="57" t="s">
        <v>40</v>
      </c>
      <c r="H7" s="39" t="str">
        <f t="shared" si="0"/>
        <v>Oui</v>
      </c>
      <c r="I7" s="14">
        <f t="shared" si="1"/>
        <v>204</v>
      </c>
      <c r="J7" s="117"/>
      <c r="K7" s="146">
        <f t="shared" si="2"/>
        <v>0</v>
      </c>
      <c r="L7" s="15">
        <v>40</v>
      </c>
      <c r="M7" s="16">
        <v>50</v>
      </c>
      <c r="N7" s="54">
        <v>50</v>
      </c>
      <c r="O7" s="16">
        <v>50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14</v>
      </c>
      <c r="AK7" s="82">
        <v>13</v>
      </c>
      <c r="AL7" s="4">
        <f t="shared" si="3"/>
        <v>50</v>
      </c>
      <c r="AM7" s="5">
        <f t="shared" si="4"/>
        <v>6</v>
      </c>
      <c r="AN7" s="94">
        <f t="shared" si="5"/>
        <v>13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52</v>
      </c>
      <c r="E8" s="57"/>
      <c r="F8" s="58"/>
      <c r="G8" s="57" t="s">
        <v>36</v>
      </c>
      <c r="H8" s="39" t="str">
        <f t="shared" si="0"/>
        <v>Oui</v>
      </c>
      <c r="I8" s="14">
        <f t="shared" si="1"/>
        <v>154</v>
      </c>
      <c r="J8" s="117"/>
      <c r="K8" s="146">
        <f t="shared" si="2"/>
        <v>0</v>
      </c>
      <c r="L8" s="15">
        <v>32</v>
      </c>
      <c r="M8" s="16">
        <v>32</v>
      </c>
      <c r="N8" s="54">
        <v>26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32</v>
      </c>
      <c r="AM8" s="5">
        <f t="shared" si="4"/>
        <v>6</v>
      </c>
      <c r="AN8" s="94">
        <f t="shared" si="5"/>
        <v>26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151" t="s">
        <v>141</v>
      </c>
      <c r="E9" s="57"/>
      <c r="F9" s="58"/>
      <c r="G9" s="151" t="s">
        <v>142</v>
      </c>
      <c r="H9" s="39" t="str">
        <f t="shared" si="0"/>
        <v>Oui</v>
      </c>
      <c r="I9" s="14">
        <f t="shared" si="1"/>
        <v>148</v>
      </c>
      <c r="J9" s="117"/>
      <c r="K9" s="146">
        <f t="shared" si="2"/>
        <v>4</v>
      </c>
      <c r="L9" s="15"/>
      <c r="M9" s="16"/>
      <c r="N9" s="54">
        <v>32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40</v>
      </c>
      <c r="AK9" s="82">
        <v>40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53</v>
      </c>
      <c r="E10" s="57"/>
      <c r="F10" s="58"/>
      <c r="G10" s="57" t="s">
        <v>37</v>
      </c>
      <c r="H10" s="39" t="str">
        <f t="shared" si="0"/>
        <v>Oui</v>
      </c>
      <c r="I10" s="14">
        <f t="shared" si="1"/>
        <v>107</v>
      </c>
      <c r="J10" s="117"/>
      <c r="K10" s="146">
        <f t="shared" si="2"/>
        <v>0</v>
      </c>
      <c r="L10" s="15">
        <v>26</v>
      </c>
      <c r="M10" s="16">
        <v>26</v>
      </c>
      <c r="N10" s="54">
        <v>19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17</v>
      </c>
      <c r="AK10" s="82">
        <v>16</v>
      </c>
      <c r="AL10" s="4">
        <f t="shared" si="3"/>
        <v>26</v>
      </c>
      <c r="AM10" s="5">
        <f t="shared" si="4"/>
        <v>6</v>
      </c>
      <c r="AN10" s="94">
        <f t="shared" si="5"/>
        <v>16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1" t="s">
        <v>143</v>
      </c>
      <c r="E11" s="57"/>
      <c r="F11" s="58"/>
      <c r="G11" s="151" t="s">
        <v>7</v>
      </c>
      <c r="H11" s="39" t="str">
        <f t="shared" si="0"/>
        <v>Oui</v>
      </c>
      <c r="I11" s="14">
        <f t="shared" si="1"/>
        <v>81</v>
      </c>
      <c r="J11" s="117"/>
      <c r="K11" s="146">
        <f t="shared" si="2"/>
        <v>0</v>
      </c>
      <c r="L11" s="15"/>
      <c r="M11" s="16"/>
      <c r="N11" s="54">
        <v>22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19</v>
      </c>
      <c r="AK11" s="82">
        <v>18</v>
      </c>
      <c r="AL11" s="4">
        <f t="shared" si="3"/>
        <v>22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151" t="s">
        <v>144</v>
      </c>
      <c r="E12" s="57"/>
      <c r="F12" s="58"/>
      <c r="G12" s="151" t="s">
        <v>40</v>
      </c>
      <c r="H12" s="39" t="str">
        <f t="shared" si="0"/>
        <v>Oui</v>
      </c>
      <c r="I12" s="14">
        <f t="shared" si="1"/>
        <v>77</v>
      </c>
      <c r="J12" s="117"/>
      <c r="K12" s="146">
        <f t="shared" si="2"/>
        <v>0</v>
      </c>
      <c r="L12" s="15"/>
      <c r="M12" s="16"/>
      <c r="N12" s="54">
        <v>20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18</v>
      </c>
      <c r="AK12" s="82">
        <v>19</v>
      </c>
      <c r="AL12" s="4">
        <f t="shared" si="3"/>
        <v>20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55">
        <f t="shared" si="6"/>
        <v>8</v>
      </c>
      <c r="B13" s="156"/>
      <c r="C13" s="157"/>
      <c r="D13" s="158" t="s">
        <v>195</v>
      </c>
      <c r="E13" s="158" t="s">
        <v>196</v>
      </c>
      <c r="F13" s="159"/>
      <c r="G13" s="169" t="s">
        <v>180</v>
      </c>
      <c r="H13" s="155" t="str">
        <f t="shared" si="0"/>
        <v>Non</v>
      </c>
      <c r="I13" s="160">
        <f t="shared" si="1"/>
        <v>48</v>
      </c>
      <c r="J13" s="161"/>
      <c r="K13" s="161">
        <f t="shared" si="2"/>
        <v>0</v>
      </c>
      <c r="L13" s="162"/>
      <c r="M13" s="163"/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>
        <v>26</v>
      </c>
      <c r="AK13" s="167">
        <v>22</v>
      </c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55">
        <f t="shared" si="6"/>
        <v>9</v>
      </c>
      <c r="B14" s="156"/>
      <c r="C14" s="157"/>
      <c r="D14" s="158" t="s">
        <v>308</v>
      </c>
      <c r="E14" s="158" t="s">
        <v>309</v>
      </c>
      <c r="F14" s="159"/>
      <c r="G14" s="158" t="s">
        <v>180</v>
      </c>
      <c r="H14" s="155" t="str">
        <f t="shared" si="0"/>
        <v>Non</v>
      </c>
      <c r="I14" s="160">
        <f t="shared" si="1"/>
        <v>48</v>
      </c>
      <c r="J14" s="161"/>
      <c r="K14" s="161">
        <f t="shared" si="2"/>
        <v>0</v>
      </c>
      <c r="L14" s="162"/>
      <c r="M14" s="163"/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>
        <v>22</v>
      </c>
      <c r="AK14" s="167">
        <v>26</v>
      </c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5">
        <f t="shared" si="6"/>
        <v>10</v>
      </c>
      <c r="B15" s="156"/>
      <c r="C15" s="157"/>
      <c r="D15" s="158" t="s">
        <v>197</v>
      </c>
      <c r="E15" s="158" t="s">
        <v>198</v>
      </c>
      <c r="F15" s="159"/>
      <c r="G15" s="158" t="s">
        <v>180</v>
      </c>
      <c r="H15" s="155" t="str">
        <f t="shared" si="0"/>
        <v>Non</v>
      </c>
      <c r="I15" s="160">
        <f t="shared" si="1"/>
        <v>40</v>
      </c>
      <c r="J15" s="161"/>
      <c r="K15" s="161">
        <f t="shared" si="2"/>
        <v>0</v>
      </c>
      <c r="L15" s="162"/>
      <c r="M15" s="163"/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>
        <v>20</v>
      </c>
      <c r="AK15" s="167">
        <v>20</v>
      </c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0">
        <f t="shared" si="6"/>
        <v>11</v>
      </c>
      <c r="B16" s="171"/>
      <c r="C16" s="172"/>
      <c r="D16" s="158" t="s">
        <v>203</v>
      </c>
      <c r="E16" s="173" t="s">
        <v>204</v>
      </c>
      <c r="F16" s="174"/>
      <c r="G16" s="173" t="s">
        <v>37</v>
      </c>
      <c r="H16" s="155" t="str">
        <f t="shared" si="0"/>
        <v>Non</v>
      </c>
      <c r="I16" s="160">
        <f t="shared" si="1"/>
        <v>33</v>
      </c>
      <c r="J16" s="175"/>
      <c r="K16" s="161">
        <f t="shared" si="2"/>
        <v>0</v>
      </c>
      <c r="L16" s="176"/>
      <c r="M16" s="177"/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>
        <v>16</v>
      </c>
      <c r="AK16" s="181">
        <v>17</v>
      </c>
      <c r="AL16" s="4">
        <f t="shared" si="3"/>
        <v>17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55">
        <f t="shared" si="6"/>
        <v>12</v>
      </c>
      <c r="B17" s="156"/>
      <c r="C17" s="157"/>
      <c r="D17" s="158" t="s">
        <v>194</v>
      </c>
      <c r="E17" s="158" t="s">
        <v>192</v>
      </c>
      <c r="F17" s="159"/>
      <c r="G17" s="158" t="s">
        <v>180</v>
      </c>
      <c r="H17" s="155" t="str">
        <f t="shared" si="0"/>
        <v>Non</v>
      </c>
      <c r="I17" s="160">
        <f t="shared" si="1"/>
        <v>30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15</v>
      </c>
      <c r="AK17" s="167">
        <v>15</v>
      </c>
      <c r="AL17" s="4">
        <f t="shared" si="3"/>
        <v>15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155">
        <f t="shared" si="6"/>
        <v>13</v>
      </c>
      <c r="B18" s="156"/>
      <c r="C18" s="157"/>
      <c r="D18" s="158" t="s">
        <v>199</v>
      </c>
      <c r="E18" s="158" t="s">
        <v>200</v>
      </c>
      <c r="F18" s="159"/>
      <c r="G18" s="158" t="s">
        <v>180</v>
      </c>
      <c r="H18" s="155" t="str">
        <f t="shared" si="0"/>
        <v>Non</v>
      </c>
      <c r="I18" s="160">
        <f t="shared" si="1"/>
        <v>27</v>
      </c>
      <c r="J18" s="161"/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13</v>
      </c>
      <c r="AK18" s="167">
        <v>14</v>
      </c>
      <c r="AL18" s="4">
        <f t="shared" si="3"/>
        <v>14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155">
        <f t="shared" si="6"/>
        <v>14</v>
      </c>
      <c r="B19" s="156"/>
      <c r="C19" s="157"/>
      <c r="D19" s="158" t="s">
        <v>201</v>
      </c>
      <c r="E19" s="158" t="s">
        <v>202</v>
      </c>
      <c r="F19" s="159"/>
      <c r="G19" s="158" t="s">
        <v>180</v>
      </c>
      <c r="H19" s="155" t="str">
        <f t="shared" si="0"/>
        <v>Non</v>
      </c>
      <c r="I19" s="160">
        <f t="shared" si="1"/>
        <v>0</v>
      </c>
      <c r="J19" s="161"/>
      <c r="K19" s="161">
        <f t="shared" si="2"/>
        <v>0</v>
      </c>
      <c r="L19" s="162"/>
      <c r="M19" s="163"/>
      <c r="N19" s="164"/>
      <c r="O19" s="163"/>
      <c r="P19" s="164"/>
      <c r="Q19" s="165"/>
      <c r="R19" s="166"/>
      <c r="S19" s="163"/>
      <c r="T19" s="166"/>
      <c r="U19" s="165"/>
      <c r="V19" s="166"/>
      <c r="W19" s="163"/>
      <c r="X19" s="166"/>
      <c r="Y19" s="163"/>
      <c r="Z19" s="166"/>
      <c r="AA19" s="165"/>
      <c r="AB19" s="166"/>
      <c r="AC19" s="163"/>
      <c r="AD19" s="164"/>
      <c r="AE19" s="165"/>
      <c r="AF19" s="166"/>
      <c r="AG19" s="163"/>
      <c r="AH19" s="166"/>
      <c r="AI19" s="163"/>
      <c r="AJ19" s="165"/>
      <c r="AK19" s="167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 thickBot="1">
      <c r="A20" s="155">
        <f t="shared" si="6"/>
        <v>15</v>
      </c>
      <c r="B20" s="156"/>
      <c r="C20" s="157"/>
      <c r="D20" s="158" t="s">
        <v>205</v>
      </c>
      <c r="E20" s="158" t="s">
        <v>206</v>
      </c>
      <c r="F20" s="159"/>
      <c r="G20" s="158" t="s">
        <v>40</v>
      </c>
      <c r="H20" s="155" t="str">
        <f t="shared" si="0"/>
        <v>Non</v>
      </c>
      <c r="I20" s="160">
        <f t="shared" si="1"/>
        <v>0</v>
      </c>
      <c r="J20" s="161"/>
      <c r="K20" s="161">
        <f t="shared" si="2"/>
        <v>0</v>
      </c>
      <c r="L20" s="162"/>
      <c r="M20" s="163"/>
      <c r="N20" s="164"/>
      <c r="O20" s="163"/>
      <c r="P20" s="164"/>
      <c r="Q20" s="165"/>
      <c r="R20" s="166"/>
      <c r="S20" s="163"/>
      <c r="T20" s="166"/>
      <c r="U20" s="165"/>
      <c r="V20" s="166"/>
      <c r="W20" s="163"/>
      <c r="X20" s="166"/>
      <c r="Y20" s="163"/>
      <c r="Z20" s="166"/>
      <c r="AA20" s="165"/>
      <c r="AB20" s="166"/>
      <c r="AC20" s="163"/>
      <c r="AD20" s="164"/>
      <c r="AE20" s="165"/>
      <c r="AF20" s="166"/>
      <c r="AG20" s="163"/>
      <c r="AH20" s="166"/>
      <c r="AI20" s="163"/>
      <c r="AJ20" s="165"/>
      <c r="AK20" s="167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13</v>
      </c>
      <c r="AK36" s="92">
        <f>COUNT(AK$6:AK35)</f>
        <v>13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85</v>
      </c>
      <c r="M5" s="133"/>
      <c r="N5" s="134" t="s">
        <v>87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46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54"/>
    </row>
    <row r="6" spans="1:54" s="97" customFormat="1" ht="24.75" customHeight="1">
      <c r="A6" s="110">
        <v>1</v>
      </c>
      <c r="B6" s="111"/>
      <c r="C6" s="128"/>
      <c r="D6" s="113" t="s">
        <v>46</v>
      </c>
      <c r="E6" s="113"/>
      <c r="F6" s="114"/>
      <c r="G6" s="113" t="s">
        <v>42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216</v>
      </c>
      <c r="J6" s="116"/>
      <c r="K6" s="149">
        <f aca="true" t="shared" si="2" ref="K6:K35">COUNTIF(L$5:AK$5,$D6)*4</f>
        <v>4</v>
      </c>
      <c r="L6" s="118">
        <v>40</v>
      </c>
      <c r="M6" s="119">
        <v>32</v>
      </c>
      <c r="N6" s="120">
        <v>40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32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87</v>
      </c>
      <c r="E7" s="57"/>
      <c r="F7" s="58"/>
      <c r="G7" s="57" t="s">
        <v>37</v>
      </c>
      <c r="H7" s="39" t="str">
        <f t="shared" si="0"/>
        <v>Oui</v>
      </c>
      <c r="I7" s="14">
        <f t="shared" si="1"/>
        <v>182</v>
      </c>
      <c r="J7" s="117"/>
      <c r="K7" s="146">
        <f t="shared" si="2"/>
        <v>4</v>
      </c>
      <c r="L7" s="15">
        <v>26</v>
      </c>
      <c r="M7" s="16">
        <v>22</v>
      </c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26</v>
      </c>
      <c r="AL7" s="4">
        <f t="shared" si="3"/>
        <v>50</v>
      </c>
      <c r="AM7" s="5">
        <f t="shared" si="4"/>
        <v>6</v>
      </c>
      <c r="AN7" s="94">
        <f t="shared" si="5"/>
        <v>22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1" t="s">
        <v>146</v>
      </c>
      <c r="E8" s="57"/>
      <c r="F8" s="58"/>
      <c r="G8" s="151" t="s">
        <v>145</v>
      </c>
      <c r="H8" s="39" t="str">
        <f t="shared" si="0"/>
        <v>Oui</v>
      </c>
      <c r="I8" s="14">
        <f t="shared" si="1"/>
        <v>152</v>
      </c>
      <c r="J8" s="117"/>
      <c r="K8" s="146">
        <f t="shared" si="2"/>
        <v>0</v>
      </c>
      <c r="L8" s="15"/>
      <c r="M8" s="16"/>
      <c r="N8" s="54">
        <v>32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40</v>
      </c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91</v>
      </c>
      <c r="E9" s="57"/>
      <c r="F9" s="58"/>
      <c r="G9" s="57" t="s">
        <v>65</v>
      </c>
      <c r="H9" s="39" t="str">
        <f t="shared" si="0"/>
        <v>Oui</v>
      </c>
      <c r="I9" s="14">
        <f t="shared" si="1"/>
        <v>132</v>
      </c>
      <c r="J9" s="117"/>
      <c r="K9" s="146">
        <f t="shared" si="2"/>
        <v>0</v>
      </c>
      <c r="L9" s="15">
        <v>20</v>
      </c>
      <c r="M9" s="16">
        <v>17</v>
      </c>
      <c r="N9" s="54">
        <v>26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32</v>
      </c>
      <c r="AL9" s="4">
        <f t="shared" si="3"/>
        <v>32</v>
      </c>
      <c r="AM9" s="5">
        <f t="shared" si="4"/>
        <v>6</v>
      </c>
      <c r="AN9" s="94">
        <f t="shared" si="5"/>
        <v>17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47</v>
      </c>
      <c r="E10" s="57"/>
      <c r="F10" s="58"/>
      <c r="G10" s="57" t="s">
        <v>37</v>
      </c>
      <c r="H10" s="39" t="str">
        <f t="shared" si="0"/>
        <v>Oui</v>
      </c>
      <c r="I10" s="14">
        <f t="shared" si="1"/>
        <v>112</v>
      </c>
      <c r="J10" s="117"/>
      <c r="K10" s="146">
        <f t="shared" si="2"/>
        <v>0</v>
      </c>
      <c r="L10" s="15">
        <v>19</v>
      </c>
      <c r="M10" s="16">
        <v>26</v>
      </c>
      <c r="N10" s="54">
        <v>22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22</v>
      </c>
      <c r="AL10" s="4">
        <f t="shared" si="3"/>
        <v>26</v>
      </c>
      <c r="AM10" s="5">
        <f t="shared" si="4"/>
        <v>6</v>
      </c>
      <c r="AN10" s="94">
        <f t="shared" si="5"/>
        <v>19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 t="s">
        <v>88</v>
      </c>
      <c r="E11" s="57"/>
      <c r="F11" s="58"/>
      <c r="G11" s="57" t="s">
        <v>37</v>
      </c>
      <c r="H11" s="39" t="str">
        <f t="shared" si="0"/>
        <v>Oui</v>
      </c>
      <c r="I11" s="14">
        <f t="shared" si="1"/>
        <v>91</v>
      </c>
      <c r="J11" s="117"/>
      <c r="K11" s="146">
        <f t="shared" si="2"/>
        <v>0</v>
      </c>
      <c r="L11" s="15">
        <v>18</v>
      </c>
      <c r="M11" s="16">
        <v>20</v>
      </c>
      <c r="N11" s="54">
        <v>18</v>
      </c>
      <c r="O11" s="16">
        <v>17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18</v>
      </c>
      <c r="AK11" s="82">
        <v>16</v>
      </c>
      <c r="AL11" s="4">
        <f t="shared" si="3"/>
        <v>20</v>
      </c>
      <c r="AM11" s="5">
        <f t="shared" si="4"/>
        <v>6</v>
      </c>
      <c r="AN11" s="94">
        <f t="shared" si="5"/>
        <v>16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57" t="s">
        <v>90</v>
      </c>
      <c r="E12" s="57"/>
      <c r="F12" s="58"/>
      <c r="G12" s="57" t="s">
        <v>93</v>
      </c>
      <c r="H12" s="39" t="str">
        <f t="shared" si="0"/>
        <v>Oui</v>
      </c>
      <c r="I12" s="14">
        <f t="shared" si="1"/>
        <v>88</v>
      </c>
      <c r="J12" s="117"/>
      <c r="K12" s="146">
        <f t="shared" si="2"/>
        <v>0</v>
      </c>
      <c r="L12" s="15">
        <v>17</v>
      </c>
      <c r="M12" s="16">
        <v>18</v>
      </c>
      <c r="N12" s="54">
        <v>19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15</v>
      </c>
      <c r="AK12" s="82">
        <v>14</v>
      </c>
      <c r="AL12" s="4">
        <f t="shared" si="3"/>
        <v>19</v>
      </c>
      <c r="AM12" s="5">
        <f t="shared" si="4"/>
        <v>6</v>
      </c>
      <c r="AN12" s="94">
        <f t="shared" si="5"/>
        <v>14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151" t="s">
        <v>147</v>
      </c>
      <c r="E13" s="57"/>
      <c r="F13" s="58"/>
      <c r="G13" s="151" t="s">
        <v>148</v>
      </c>
      <c r="H13" s="39" t="str">
        <f t="shared" si="0"/>
        <v>Oui</v>
      </c>
      <c r="I13" s="14">
        <f t="shared" si="1"/>
        <v>69</v>
      </c>
      <c r="J13" s="117"/>
      <c r="K13" s="146">
        <f t="shared" si="2"/>
        <v>0</v>
      </c>
      <c r="L13" s="15"/>
      <c r="M13" s="16"/>
      <c r="N13" s="54">
        <v>20</v>
      </c>
      <c r="O13" s="16">
        <v>18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16</v>
      </c>
      <c r="AK13" s="82">
        <v>15</v>
      </c>
      <c r="AL13" s="4">
        <f t="shared" si="3"/>
        <v>20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55">
        <f t="shared" si="6"/>
        <v>9</v>
      </c>
      <c r="B14" s="156"/>
      <c r="C14" s="168"/>
      <c r="D14" s="158" t="s">
        <v>85</v>
      </c>
      <c r="E14" s="158"/>
      <c r="F14" s="159"/>
      <c r="G14" s="158" t="s">
        <v>37</v>
      </c>
      <c r="H14" s="155" t="str">
        <f t="shared" si="0"/>
        <v>Non</v>
      </c>
      <c r="I14" s="160">
        <f t="shared" si="1"/>
        <v>147</v>
      </c>
      <c r="J14" s="161"/>
      <c r="K14" s="161">
        <f t="shared" si="2"/>
        <v>4</v>
      </c>
      <c r="L14" s="162">
        <v>50</v>
      </c>
      <c r="M14" s="163">
        <v>50</v>
      </c>
      <c r="N14" s="164">
        <v>17</v>
      </c>
      <c r="O14" s="163">
        <v>26</v>
      </c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/>
      <c r="AK14" s="167"/>
      <c r="AL14" s="4">
        <f t="shared" si="3"/>
        <v>50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5">
        <f t="shared" si="6"/>
        <v>10</v>
      </c>
      <c r="B15" s="156"/>
      <c r="C15" s="157"/>
      <c r="D15" s="158" t="s">
        <v>86</v>
      </c>
      <c r="E15" s="158"/>
      <c r="F15" s="159"/>
      <c r="G15" s="158" t="s">
        <v>40</v>
      </c>
      <c r="H15" s="155" t="str">
        <f t="shared" si="0"/>
        <v>Non</v>
      </c>
      <c r="I15" s="160">
        <f t="shared" si="1"/>
        <v>72</v>
      </c>
      <c r="J15" s="161"/>
      <c r="K15" s="161">
        <f t="shared" si="2"/>
        <v>0</v>
      </c>
      <c r="L15" s="162">
        <v>32</v>
      </c>
      <c r="M15" s="163">
        <v>40</v>
      </c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/>
      <c r="AK15" s="167"/>
      <c r="AL15" s="4">
        <f t="shared" si="3"/>
        <v>40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0">
        <f t="shared" si="6"/>
        <v>11</v>
      </c>
      <c r="B16" s="156"/>
      <c r="C16" s="172"/>
      <c r="D16" s="158" t="s">
        <v>89</v>
      </c>
      <c r="E16" s="158"/>
      <c r="F16" s="159"/>
      <c r="G16" s="158" t="s">
        <v>92</v>
      </c>
      <c r="H16" s="155" t="str">
        <f t="shared" si="0"/>
        <v>Non</v>
      </c>
      <c r="I16" s="160">
        <f t="shared" si="1"/>
        <v>41</v>
      </c>
      <c r="J16" s="175"/>
      <c r="K16" s="161">
        <f t="shared" si="2"/>
        <v>0</v>
      </c>
      <c r="L16" s="176">
        <v>22</v>
      </c>
      <c r="M16" s="177">
        <v>19</v>
      </c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/>
      <c r="AK16" s="181"/>
      <c r="AL16" s="4">
        <f t="shared" si="3"/>
        <v>22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55">
        <f t="shared" si="6"/>
        <v>12</v>
      </c>
      <c r="B17" s="156"/>
      <c r="C17" s="168"/>
      <c r="D17" s="158" t="s">
        <v>209</v>
      </c>
      <c r="E17" s="182" t="s">
        <v>210</v>
      </c>
      <c r="F17" s="183"/>
      <c r="G17" s="182" t="s">
        <v>93</v>
      </c>
      <c r="H17" s="155" t="str">
        <f t="shared" si="0"/>
        <v>Non</v>
      </c>
      <c r="I17" s="160">
        <f t="shared" si="1"/>
        <v>39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20</v>
      </c>
      <c r="AK17" s="167">
        <v>19</v>
      </c>
      <c r="AL17" s="4">
        <f t="shared" si="3"/>
        <v>20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155">
        <f t="shared" si="6"/>
        <v>13</v>
      </c>
      <c r="B18" s="156"/>
      <c r="C18" s="168"/>
      <c r="D18" s="158" t="s">
        <v>211</v>
      </c>
      <c r="E18" s="158" t="s">
        <v>212</v>
      </c>
      <c r="F18" s="159"/>
      <c r="G18" s="158" t="s">
        <v>5</v>
      </c>
      <c r="H18" s="155" t="str">
        <f t="shared" si="0"/>
        <v>Non</v>
      </c>
      <c r="I18" s="160">
        <f t="shared" si="1"/>
        <v>37</v>
      </c>
      <c r="J18" s="161"/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19</v>
      </c>
      <c r="AK18" s="167">
        <v>18</v>
      </c>
      <c r="AL18" s="4">
        <f t="shared" si="3"/>
        <v>19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155">
        <f t="shared" si="6"/>
        <v>14</v>
      </c>
      <c r="B19" s="156"/>
      <c r="C19" s="168"/>
      <c r="D19" s="158" t="s">
        <v>215</v>
      </c>
      <c r="E19" s="158" t="s">
        <v>179</v>
      </c>
      <c r="F19" s="159"/>
      <c r="G19" s="158" t="s">
        <v>157</v>
      </c>
      <c r="H19" s="155" t="str">
        <f t="shared" si="0"/>
        <v>Non</v>
      </c>
      <c r="I19" s="160">
        <f t="shared" si="1"/>
        <v>34</v>
      </c>
      <c r="J19" s="161"/>
      <c r="K19" s="161">
        <f t="shared" si="2"/>
        <v>0</v>
      </c>
      <c r="L19" s="162"/>
      <c r="M19" s="163"/>
      <c r="N19" s="164"/>
      <c r="O19" s="163"/>
      <c r="P19" s="164"/>
      <c r="Q19" s="165"/>
      <c r="R19" s="166"/>
      <c r="S19" s="163"/>
      <c r="T19" s="166"/>
      <c r="U19" s="165"/>
      <c r="V19" s="166"/>
      <c r="W19" s="163"/>
      <c r="X19" s="166"/>
      <c r="Y19" s="163"/>
      <c r="Z19" s="166"/>
      <c r="AA19" s="165"/>
      <c r="AB19" s="166"/>
      <c r="AC19" s="163"/>
      <c r="AD19" s="164"/>
      <c r="AE19" s="165"/>
      <c r="AF19" s="166"/>
      <c r="AG19" s="163"/>
      <c r="AH19" s="166"/>
      <c r="AI19" s="163"/>
      <c r="AJ19" s="165">
        <v>14</v>
      </c>
      <c r="AK19" s="167">
        <v>20</v>
      </c>
      <c r="AL19" s="4">
        <f t="shared" si="3"/>
        <v>20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155">
        <f t="shared" si="6"/>
        <v>15</v>
      </c>
      <c r="B20" s="156"/>
      <c r="C20" s="157"/>
      <c r="D20" s="158" t="s">
        <v>213</v>
      </c>
      <c r="E20" s="158" t="s">
        <v>214</v>
      </c>
      <c r="F20" s="159"/>
      <c r="G20" s="158" t="s">
        <v>93</v>
      </c>
      <c r="H20" s="155" t="str">
        <f t="shared" si="0"/>
        <v>Non</v>
      </c>
      <c r="I20" s="160">
        <f t="shared" si="1"/>
        <v>34</v>
      </c>
      <c r="J20" s="161"/>
      <c r="K20" s="161">
        <f t="shared" si="2"/>
        <v>0</v>
      </c>
      <c r="L20" s="162"/>
      <c r="M20" s="163"/>
      <c r="N20" s="164"/>
      <c r="O20" s="163"/>
      <c r="P20" s="164"/>
      <c r="Q20" s="165"/>
      <c r="R20" s="166"/>
      <c r="S20" s="163"/>
      <c r="T20" s="166"/>
      <c r="U20" s="165"/>
      <c r="V20" s="166"/>
      <c r="W20" s="163"/>
      <c r="X20" s="166"/>
      <c r="Y20" s="163"/>
      <c r="Z20" s="166"/>
      <c r="AA20" s="165"/>
      <c r="AB20" s="166"/>
      <c r="AC20" s="163"/>
      <c r="AD20" s="164"/>
      <c r="AE20" s="165"/>
      <c r="AF20" s="166"/>
      <c r="AG20" s="163"/>
      <c r="AH20" s="166"/>
      <c r="AI20" s="163"/>
      <c r="AJ20" s="165">
        <v>17</v>
      </c>
      <c r="AK20" s="167">
        <v>17</v>
      </c>
      <c r="AL20" s="4">
        <f t="shared" si="3"/>
        <v>17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thickBot="1">
      <c r="A21" s="155">
        <f t="shared" si="6"/>
        <v>16</v>
      </c>
      <c r="B21" s="156"/>
      <c r="C21" s="168"/>
      <c r="D21" s="158" t="s">
        <v>207</v>
      </c>
      <c r="E21" s="158" t="s">
        <v>208</v>
      </c>
      <c r="F21" s="159"/>
      <c r="G21" s="158" t="s">
        <v>180</v>
      </c>
      <c r="H21" s="155" t="str">
        <f t="shared" si="0"/>
        <v>Non</v>
      </c>
      <c r="I21" s="160">
        <f t="shared" si="1"/>
        <v>0</v>
      </c>
      <c r="J21" s="161"/>
      <c r="K21" s="161">
        <f t="shared" si="2"/>
        <v>0</v>
      </c>
      <c r="L21" s="162"/>
      <c r="M21" s="163"/>
      <c r="N21" s="164"/>
      <c r="O21" s="163"/>
      <c r="P21" s="164"/>
      <c r="Q21" s="165"/>
      <c r="R21" s="166"/>
      <c r="S21" s="163"/>
      <c r="T21" s="166"/>
      <c r="U21" s="165"/>
      <c r="V21" s="166"/>
      <c r="W21" s="163"/>
      <c r="X21" s="166"/>
      <c r="Y21" s="163"/>
      <c r="Z21" s="166"/>
      <c r="AA21" s="165"/>
      <c r="AB21" s="166"/>
      <c r="AC21" s="163"/>
      <c r="AD21" s="164"/>
      <c r="AE21" s="165"/>
      <c r="AF21" s="166"/>
      <c r="AG21" s="163"/>
      <c r="AH21" s="166"/>
      <c r="AI21" s="163"/>
      <c r="AJ21" s="165"/>
      <c r="AK21" s="167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>
        <v>2</v>
      </c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hidden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9</v>
      </c>
      <c r="M36" s="88">
        <f>COUNT(M$6:M35)</f>
        <v>9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>
        <f>COUNT(AK$6:AK35)</f>
        <v>12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62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9" t="s">
        <v>73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6" t="s">
        <v>60</v>
      </c>
      <c r="M5" s="133"/>
      <c r="N5" s="137" t="s">
        <v>33</v>
      </c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 t="s">
        <v>31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/>
    </row>
    <row r="6" spans="1:54" s="97" customFormat="1" ht="24.75" customHeight="1">
      <c r="A6" s="110">
        <v>1</v>
      </c>
      <c r="B6" s="51"/>
      <c r="C6" s="112"/>
      <c r="D6" s="113" t="s">
        <v>30</v>
      </c>
      <c r="E6" s="113"/>
      <c r="F6" s="114"/>
      <c r="G6" s="113" t="s">
        <v>39</v>
      </c>
      <c r="H6" s="39" t="str">
        <f aca="true" t="shared" si="0" ref="H6:H37">IF(COUNTA(AK6)&gt;0,IF(COUNTA(L6:AK6)&lt;classé,"Non","Oui"),"Non")</f>
        <v>Oui</v>
      </c>
      <c r="I6" s="115">
        <f aca="true" t="shared" si="1" ref="I6:I37">SUM(L6:AK6)-SUM(AN6:BA6)+K6</f>
        <v>212</v>
      </c>
      <c r="J6" s="116"/>
      <c r="K6" s="146">
        <f aca="true" t="shared" si="2" ref="K6:K26">COUNTIF(L$5:AK$5,$D6)*4</f>
        <v>0</v>
      </c>
      <c r="L6" s="118">
        <v>40</v>
      </c>
      <c r="M6" s="16">
        <v>50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22</v>
      </c>
      <c r="AK6" s="123">
        <v>22</v>
      </c>
      <c r="AL6" s="4">
        <f aca="true" t="shared" si="3" ref="AL6:AL37">MAX(L6:AK6)</f>
        <v>50</v>
      </c>
      <c r="AM6" s="5">
        <f aca="true" t="shared" si="4" ref="AM6:AM24">COUNTA(L6:AK6)</f>
        <v>6</v>
      </c>
      <c r="AN6" s="94">
        <f aca="true" t="shared" si="5" ref="AN6:BA21">IF($AM6&gt;Nbcourse+AN$3-1-$J6,LARGE($L6:$AK6,Nbcourse+AN$3-$J6),0)</f>
        <v>22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8" t="s">
        <v>31</v>
      </c>
      <c r="E7" s="8"/>
      <c r="F7" s="53"/>
      <c r="G7" s="8" t="s">
        <v>40</v>
      </c>
      <c r="H7" s="39" t="str">
        <f t="shared" si="0"/>
        <v>Oui</v>
      </c>
      <c r="I7" s="14">
        <f t="shared" si="1"/>
        <v>184</v>
      </c>
      <c r="J7" s="117"/>
      <c r="K7" s="146">
        <f t="shared" si="2"/>
        <v>4</v>
      </c>
      <c r="L7" s="15">
        <v>20</v>
      </c>
      <c r="M7" s="16">
        <v>26</v>
      </c>
      <c r="N7" s="54">
        <v>32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32</v>
      </c>
      <c r="AK7" s="82">
        <v>50</v>
      </c>
      <c r="AL7" s="4">
        <f t="shared" si="3"/>
        <v>50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104</v>
      </c>
      <c r="E8" s="57"/>
      <c r="F8" s="58"/>
      <c r="G8" s="57" t="s">
        <v>42</v>
      </c>
      <c r="H8" s="39" t="str">
        <f t="shared" si="0"/>
        <v>Oui</v>
      </c>
      <c r="I8" s="14">
        <f t="shared" si="1"/>
        <v>143</v>
      </c>
      <c r="J8" s="117"/>
      <c r="K8" s="146">
        <f t="shared" si="2"/>
        <v>0</v>
      </c>
      <c r="L8" s="15">
        <v>50</v>
      </c>
      <c r="M8" s="16">
        <v>3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40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57" t="s">
        <v>33</v>
      </c>
      <c r="E9" s="57"/>
      <c r="F9" s="58"/>
      <c r="G9" s="57" t="s">
        <v>37</v>
      </c>
      <c r="H9" s="39" t="str">
        <f t="shared" si="0"/>
        <v>Oui</v>
      </c>
      <c r="I9" s="14">
        <f t="shared" si="1"/>
        <v>135</v>
      </c>
      <c r="J9" s="117"/>
      <c r="K9" s="146">
        <f t="shared" si="2"/>
        <v>4</v>
      </c>
      <c r="L9" s="15">
        <v>19</v>
      </c>
      <c r="M9" s="16">
        <v>20</v>
      </c>
      <c r="N9" s="54">
        <v>40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19</v>
      </c>
      <c r="AK9" s="82">
        <v>20</v>
      </c>
      <c r="AL9" s="4">
        <f t="shared" si="3"/>
        <v>40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6"/>
      <c r="D10" s="57" t="s">
        <v>48</v>
      </c>
      <c r="E10" s="57"/>
      <c r="F10" s="58"/>
      <c r="G10" s="57" t="s">
        <v>37</v>
      </c>
      <c r="H10" s="39" t="str">
        <f t="shared" si="0"/>
        <v>Oui</v>
      </c>
      <c r="I10" s="14">
        <f t="shared" si="1"/>
        <v>108</v>
      </c>
      <c r="J10" s="117"/>
      <c r="K10" s="146">
        <f t="shared" si="2"/>
        <v>0</v>
      </c>
      <c r="L10" s="15">
        <v>13</v>
      </c>
      <c r="M10" s="16">
        <v>14</v>
      </c>
      <c r="N10" s="54">
        <v>22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26</v>
      </c>
      <c r="AL10" s="4">
        <f t="shared" si="3"/>
        <v>26</v>
      </c>
      <c r="AM10" s="5">
        <f t="shared" si="4"/>
        <v>6</v>
      </c>
      <c r="AN10" s="94">
        <f t="shared" si="5"/>
        <v>13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57" t="s">
        <v>95</v>
      </c>
      <c r="E11" s="57"/>
      <c r="F11" s="58"/>
      <c r="G11" s="57" t="s">
        <v>37</v>
      </c>
      <c r="H11" s="39" t="str">
        <f t="shared" si="0"/>
        <v>Oui</v>
      </c>
      <c r="I11" s="14">
        <f t="shared" si="1"/>
        <v>98</v>
      </c>
      <c r="J11" s="117"/>
      <c r="K11" s="146">
        <f t="shared" si="2"/>
        <v>0</v>
      </c>
      <c r="L11" s="15">
        <v>12</v>
      </c>
      <c r="M11" s="16">
        <v>15</v>
      </c>
      <c r="N11" s="54">
        <v>26</v>
      </c>
      <c r="O11" s="16">
        <v>15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16</v>
      </c>
      <c r="AL11" s="4">
        <f t="shared" si="3"/>
        <v>26</v>
      </c>
      <c r="AM11" s="5">
        <f t="shared" si="4"/>
        <v>6</v>
      </c>
      <c r="AN11" s="94">
        <f t="shared" si="5"/>
        <v>12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8" t="s">
        <v>35</v>
      </c>
      <c r="E12" s="8"/>
      <c r="F12" s="53"/>
      <c r="G12" s="8" t="s">
        <v>37</v>
      </c>
      <c r="H12" s="39" t="str">
        <f t="shared" si="0"/>
        <v>Oui</v>
      </c>
      <c r="I12" s="14">
        <f t="shared" si="1"/>
        <v>68</v>
      </c>
      <c r="J12" s="117"/>
      <c r="K12" s="146">
        <f t="shared" si="2"/>
        <v>0</v>
      </c>
      <c r="L12" s="15">
        <v>15</v>
      </c>
      <c r="M12" s="16">
        <v>16</v>
      </c>
      <c r="N12" s="54">
        <v>3</v>
      </c>
      <c r="O12" s="16">
        <v>1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17</v>
      </c>
      <c r="AK12" s="82">
        <v>17</v>
      </c>
      <c r="AL12" s="4">
        <f t="shared" si="3"/>
        <v>17</v>
      </c>
      <c r="AM12" s="5">
        <f t="shared" si="4"/>
        <v>6</v>
      </c>
      <c r="AN12" s="94">
        <f t="shared" si="5"/>
        <v>1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8" t="s">
        <v>101</v>
      </c>
      <c r="E13" s="8"/>
      <c r="F13" s="53"/>
      <c r="G13" s="8" t="s">
        <v>59</v>
      </c>
      <c r="H13" s="39" t="str">
        <f t="shared" si="0"/>
        <v>Oui</v>
      </c>
      <c r="I13" s="14">
        <f t="shared" si="1"/>
        <v>62</v>
      </c>
      <c r="J13" s="117"/>
      <c r="K13" s="146">
        <f t="shared" si="2"/>
        <v>0</v>
      </c>
      <c r="L13" s="15">
        <v>3</v>
      </c>
      <c r="M13" s="16">
        <v>6</v>
      </c>
      <c r="N13" s="54">
        <v>20</v>
      </c>
      <c r="O13" s="16">
        <v>18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8</v>
      </c>
      <c r="AK13" s="82">
        <v>10</v>
      </c>
      <c r="AL13" s="4">
        <f t="shared" si="3"/>
        <v>20</v>
      </c>
      <c r="AM13" s="5">
        <f t="shared" si="4"/>
        <v>6</v>
      </c>
      <c r="AN13" s="94">
        <f t="shared" si="5"/>
        <v>3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98</v>
      </c>
      <c r="E14" s="57"/>
      <c r="F14" s="58"/>
      <c r="G14" s="57" t="s">
        <v>42</v>
      </c>
      <c r="H14" s="39" t="str">
        <f t="shared" si="0"/>
        <v>Oui</v>
      </c>
      <c r="I14" s="14">
        <f t="shared" si="1"/>
        <v>60</v>
      </c>
      <c r="J14" s="117"/>
      <c r="K14" s="146">
        <f t="shared" si="2"/>
        <v>0</v>
      </c>
      <c r="L14" s="15">
        <v>11</v>
      </c>
      <c r="M14" s="16">
        <v>10</v>
      </c>
      <c r="N14" s="54">
        <v>12</v>
      </c>
      <c r="O14" s="16">
        <v>3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14</v>
      </c>
      <c r="AK14" s="82">
        <v>13</v>
      </c>
      <c r="AL14" s="4">
        <f t="shared" si="3"/>
        <v>14</v>
      </c>
      <c r="AM14" s="5">
        <f t="shared" si="4"/>
        <v>6</v>
      </c>
      <c r="AN14" s="94">
        <f t="shared" si="5"/>
        <v>3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96</v>
      </c>
      <c r="E15" s="57"/>
      <c r="F15" s="58"/>
      <c r="G15" s="57" t="s">
        <v>37</v>
      </c>
      <c r="H15" s="39" t="str">
        <f t="shared" si="0"/>
        <v>Oui</v>
      </c>
      <c r="I15" s="14">
        <f t="shared" si="1"/>
        <v>56</v>
      </c>
      <c r="J15" s="117"/>
      <c r="K15" s="146">
        <f t="shared" si="2"/>
        <v>0</v>
      </c>
      <c r="L15" s="15">
        <v>7</v>
      </c>
      <c r="M15" s="16">
        <v>12</v>
      </c>
      <c r="N15" s="54">
        <v>8</v>
      </c>
      <c r="O15" s="16">
        <v>11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13</v>
      </c>
      <c r="AK15" s="82">
        <v>12</v>
      </c>
      <c r="AL15" s="4">
        <f t="shared" si="3"/>
        <v>13</v>
      </c>
      <c r="AM15" s="5">
        <f t="shared" si="4"/>
        <v>6</v>
      </c>
      <c r="AN15" s="94">
        <f t="shared" si="5"/>
        <v>7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 t="s">
        <v>99</v>
      </c>
      <c r="E16" s="68"/>
      <c r="F16" s="69"/>
      <c r="G16" s="68" t="s">
        <v>37</v>
      </c>
      <c r="H16" s="39" t="str">
        <f t="shared" si="0"/>
        <v>Oui</v>
      </c>
      <c r="I16" s="14">
        <f t="shared" si="1"/>
        <v>53</v>
      </c>
      <c r="J16" s="124"/>
      <c r="K16" s="146">
        <f t="shared" si="2"/>
        <v>0</v>
      </c>
      <c r="L16" s="70">
        <v>8</v>
      </c>
      <c r="M16" s="16">
        <v>8</v>
      </c>
      <c r="N16" s="65">
        <v>15</v>
      </c>
      <c r="O16" s="64">
        <v>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11</v>
      </c>
      <c r="AK16" s="83">
        <v>11</v>
      </c>
      <c r="AL16" s="4">
        <f t="shared" si="3"/>
        <v>15</v>
      </c>
      <c r="AM16" s="5">
        <f t="shared" si="4"/>
        <v>6</v>
      </c>
      <c r="AN16" s="94">
        <f t="shared" si="5"/>
        <v>2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32</v>
      </c>
      <c r="E17" s="57"/>
      <c r="F17" s="58"/>
      <c r="G17" s="57" t="s">
        <v>39</v>
      </c>
      <c r="H17" s="39" t="str">
        <f t="shared" si="0"/>
        <v>Oui</v>
      </c>
      <c r="I17" s="14">
        <f t="shared" si="1"/>
        <v>45</v>
      </c>
      <c r="J17" s="117"/>
      <c r="K17" s="146">
        <f t="shared" si="2"/>
        <v>0</v>
      </c>
      <c r="L17" s="15">
        <v>16</v>
      </c>
      <c r="M17" s="16">
        <v>17</v>
      </c>
      <c r="N17" s="65">
        <v>1</v>
      </c>
      <c r="O17" s="16">
        <v>10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</v>
      </c>
      <c r="AK17" s="82">
        <v>1</v>
      </c>
      <c r="AL17" s="4">
        <f t="shared" si="3"/>
        <v>17</v>
      </c>
      <c r="AM17" s="5">
        <f t="shared" si="4"/>
        <v>6</v>
      </c>
      <c r="AN17" s="94">
        <f t="shared" si="5"/>
        <v>1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1" t="s">
        <v>159</v>
      </c>
      <c r="E18" s="57"/>
      <c r="F18" s="58"/>
      <c r="G18" s="151" t="s">
        <v>157</v>
      </c>
      <c r="H18" s="39" t="str">
        <f t="shared" si="0"/>
        <v>Oui</v>
      </c>
      <c r="I18" s="14">
        <f t="shared" si="1"/>
        <v>45</v>
      </c>
      <c r="J18" s="117"/>
      <c r="K18" s="146">
        <f t="shared" si="2"/>
        <v>0</v>
      </c>
      <c r="L18" s="15"/>
      <c r="M18" s="16"/>
      <c r="N18" s="65">
        <v>1</v>
      </c>
      <c r="O18" s="16">
        <v>13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16</v>
      </c>
      <c r="AK18" s="82">
        <v>15</v>
      </c>
      <c r="AL18" s="4">
        <f t="shared" si="3"/>
        <v>16</v>
      </c>
      <c r="AM18" s="5">
        <f t="shared" si="4"/>
        <v>4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 t="s">
        <v>34</v>
      </c>
      <c r="E19" s="57"/>
      <c r="F19" s="58"/>
      <c r="G19" s="57" t="s">
        <v>41</v>
      </c>
      <c r="H19" s="39" t="str">
        <f t="shared" si="0"/>
        <v>Oui</v>
      </c>
      <c r="I19" s="14">
        <f t="shared" si="1"/>
        <v>39</v>
      </c>
      <c r="J19" s="117"/>
      <c r="K19" s="146">
        <f t="shared" si="2"/>
        <v>0</v>
      </c>
      <c r="L19" s="15">
        <v>1</v>
      </c>
      <c r="M19" s="16">
        <v>1</v>
      </c>
      <c r="N19" s="54">
        <v>13</v>
      </c>
      <c r="O19" s="16">
        <v>16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</v>
      </c>
      <c r="AK19" s="82">
        <v>8</v>
      </c>
      <c r="AL19" s="4">
        <f t="shared" si="3"/>
        <v>16</v>
      </c>
      <c r="AM19" s="5">
        <f t="shared" si="4"/>
        <v>6</v>
      </c>
      <c r="AN19" s="94">
        <f t="shared" si="5"/>
        <v>1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8" t="s">
        <v>106</v>
      </c>
      <c r="E20" s="8"/>
      <c r="F20" s="53"/>
      <c r="G20" s="8" t="s">
        <v>37</v>
      </c>
      <c r="H20" s="39" t="str">
        <f t="shared" si="0"/>
        <v>Oui</v>
      </c>
      <c r="I20" s="14">
        <f t="shared" si="1"/>
        <v>34</v>
      </c>
      <c r="J20" s="117"/>
      <c r="K20" s="146">
        <f t="shared" si="2"/>
        <v>0</v>
      </c>
      <c r="L20" s="15">
        <v>5</v>
      </c>
      <c r="M20" s="16">
        <v>1</v>
      </c>
      <c r="N20" s="54">
        <v>10</v>
      </c>
      <c r="O20" s="16">
        <v>12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6</v>
      </c>
      <c r="AK20" s="82">
        <v>1</v>
      </c>
      <c r="AL20" s="4">
        <f t="shared" si="3"/>
        <v>12</v>
      </c>
      <c r="AM20" s="5">
        <f t="shared" si="4"/>
        <v>6</v>
      </c>
      <c r="AN20" s="94">
        <f t="shared" si="5"/>
        <v>1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 t="s">
        <v>100</v>
      </c>
      <c r="E21" s="57"/>
      <c r="F21" s="58"/>
      <c r="G21" s="57" t="s">
        <v>37</v>
      </c>
      <c r="H21" s="39" t="str">
        <f t="shared" si="0"/>
        <v>Oui</v>
      </c>
      <c r="I21" s="14">
        <f t="shared" si="1"/>
        <v>31</v>
      </c>
      <c r="J21" s="117"/>
      <c r="K21" s="146">
        <f t="shared" si="2"/>
        <v>0</v>
      </c>
      <c r="L21" s="15">
        <v>6</v>
      </c>
      <c r="M21" s="16">
        <v>7</v>
      </c>
      <c r="N21" s="54">
        <v>6</v>
      </c>
      <c r="O21" s="16">
        <v>6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5</v>
      </c>
      <c r="AK21" s="82">
        <v>6</v>
      </c>
      <c r="AL21" s="4">
        <f t="shared" si="3"/>
        <v>7</v>
      </c>
      <c r="AM21" s="5">
        <f t="shared" si="4"/>
        <v>6</v>
      </c>
      <c r="AN21" s="94">
        <f t="shared" si="5"/>
        <v>5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103</v>
      </c>
      <c r="E22" s="57"/>
      <c r="F22" s="58"/>
      <c r="G22" s="57" t="s">
        <v>37</v>
      </c>
      <c r="H22" s="39" t="str">
        <f t="shared" si="0"/>
        <v>Oui</v>
      </c>
      <c r="I22" s="14">
        <f t="shared" si="1"/>
        <v>25</v>
      </c>
      <c r="J22" s="117"/>
      <c r="K22" s="146">
        <f t="shared" si="2"/>
        <v>0</v>
      </c>
      <c r="L22" s="15">
        <v>1</v>
      </c>
      <c r="M22" s="16">
        <v>4</v>
      </c>
      <c r="N22" s="54">
        <v>1</v>
      </c>
      <c r="O22" s="16">
        <v>1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10</v>
      </c>
      <c r="AK22" s="82">
        <v>9</v>
      </c>
      <c r="AL22" s="4">
        <f t="shared" si="3"/>
        <v>10</v>
      </c>
      <c r="AM22" s="5">
        <f t="shared" si="4"/>
        <v>6</v>
      </c>
      <c r="AN22" s="94">
        <f aca="true" t="shared" si="7" ref="AN22:BA56">IF($AM22&gt;Nbcourse+AN$3-1-$J22,LARGE($L22:$AK22,Nbcourse+AN$3-$J22),0)</f>
        <v>1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8" t="s">
        <v>153</v>
      </c>
      <c r="E23" s="8"/>
      <c r="F23" s="53"/>
      <c r="G23" s="8" t="s">
        <v>154</v>
      </c>
      <c r="H23" s="39" t="str">
        <f t="shared" si="0"/>
        <v>Oui</v>
      </c>
      <c r="I23" s="14">
        <f t="shared" si="1"/>
        <v>23</v>
      </c>
      <c r="J23" s="117"/>
      <c r="K23" s="146">
        <f t="shared" si="2"/>
        <v>0</v>
      </c>
      <c r="L23" s="15"/>
      <c r="M23" s="16"/>
      <c r="N23" s="54">
        <v>9</v>
      </c>
      <c r="O23" s="16">
        <v>9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4</v>
      </c>
      <c r="AK23" s="82">
        <v>1</v>
      </c>
      <c r="AL23" s="4">
        <f t="shared" si="3"/>
        <v>9</v>
      </c>
      <c r="AM23" s="5">
        <f t="shared" si="4"/>
        <v>4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102</v>
      </c>
      <c r="E24" s="57"/>
      <c r="F24" s="58"/>
      <c r="G24" s="57" t="s">
        <v>37</v>
      </c>
      <c r="H24" s="39" t="str">
        <f t="shared" si="0"/>
        <v>Oui</v>
      </c>
      <c r="I24" s="14">
        <f t="shared" si="1"/>
        <v>19</v>
      </c>
      <c r="J24" s="117"/>
      <c r="K24" s="146">
        <f t="shared" si="2"/>
        <v>0</v>
      </c>
      <c r="L24" s="15">
        <v>4</v>
      </c>
      <c r="M24" s="16">
        <v>5</v>
      </c>
      <c r="N24" s="54">
        <v>1</v>
      </c>
      <c r="O24" s="16">
        <v>8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</v>
      </c>
      <c r="AK24" s="82">
        <v>1</v>
      </c>
      <c r="AL24" s="4">
        <f t="shared" si="3"/>
        <v>8</v>
      </c>
      <c r="AM24" s="5">
        <f t="shared" si="4"/>
        <v>6</v>
      </c>
      <c r="AN24" s="94">
        <f t="shared" si="7"/>
        <v>1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8" t="s">
        <v>160</v>
      </c>
      <c r="E25" s="8"/>
      <c r="F25" s="53"/>
      <c r="G25" s="8" t="s">
        <v>93</v>
      </c>
      <c r="H25" s="39" t="str">
        <f t="shared" si="0"/>
        <v>Oui</v>
      </c>
      <c r="I25" s="14">
        <f t="shared" si="1"/>
        <v>13</v>
      </c>
      <c r="J25" s="117"/>
      <c r="K25" s="146">
        <f t="shared" si="2"/>
        <v>0</v>
      </c>
      <c r="L25" s="15"/>
      <c r="M25" s="16"/>
      <c r="N25" s="54">
        <v>5</v>
      </c>
      <c r="O25" s="16">
        <v>5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</v>
      </c>
      <c r="AK25" s="82">
        <v>2</v>
      </c>
      <c r="AL25" s="4">
        <f t="shared" si="3"/>
        <v>5</v>
      </c>
      <c r="AM25" s="5">
        <f aca="true" t="shared" si="8" ref="AM25:AM34">COUNTA(L25:AK25)</f>
        <v>4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151" t="s">
        <v>156</v>
      </c>
      <c r="E26" s="57"/>
      <c r="F26" s="58"/>
      <c r="G26" s="151" t="s">
        <v>157</v>
      </c>
      <c r="H26" s="39" t="str">
        <f t="shared" si="0"/>
        <v>Oui</v>
      </c>
      <c r="I26" s="14">
        <f t="shared" si="1"/>
        <v>12</v>
      </c>
      <c r="J26" s="117"/>
      <c r="K26" s="146">
        <f t="shared" si="2"/>
        <v>0</v>
      </c>
      <c r="L26" s="15"/>
      <c r="M26" s="16"/>
      <c r="N26" s="54">
        <v>4</v>
      </c>
      <c r="O26" s="16">
        <v>4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</v>
      </c>
      <c r="AK26" s="82">
        <v>3</v>
      </c>
      <c r="AL26" s="4">
        <f t="shared" si="3"/>
        <v>4</v>
      </c>
      <c r="AM26" s="5">
        <f t="shared" si="8"/>
        <v>4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155">
        <f t="shared" si="6"/>
        <v>22</v>
      </c>
      <c r="B27" s="156"/>
      <c r="C27" s="157"/>
      <c r="D27" s="158" t="s">
        <v>220</v>
      </c>
      <c r="E27" s="158" t="s">
        <v>221</v>
      </c>
      <c r="F27" s="159"/>
      <c r="G27" s="184" t="s">
        <v>193</v>
      </c>
      <c r="H27" s="155" t="str">
        <f t="shared" si="0"/>
        <v>Non</v>
      </c>
      <c r="I27" s="160">
        <f t="shared" si="1"/>
        <v>72</v>
      </c>
      <c r="J27" s="161"/>
      <c r="K27" s="161"/>
      <c r="L27" s="162"/>
      <c r="M27" s="163"/>
      <c r="N27" s="164"/>
      <c r="O27" s="163"/>
      <c r="P27" s="164"/>
      <c r="Q27" s="165"/>
      <c r="R27" s="166"/>
      <c r="S27" s="163"/>
      <c r="T27" s="166"/>
      <c r="U27" s="165"/>
      <c r="V27" s="166"/>
      <c r="W27" s="163"/>
      <c r="X27" s="166"/>
      <c r="Y27" s="163"/>
      <c r="Z27" s="166"/>
      <c r="AA27" s="165"/>
      <c r="AB27" s="166"/>
      <c r="AC27" s="163"/>
      <c r="AD27" s="164"/>
      <c r="AE27" s="165"/>
      <c r="AF27" s="166"/>
      <c r="AG27" s="163"/>
      <c r="AH27" s="166"/>
      <c r="AI27" s="163"/>
      <c r="AJ27" s="165">
        <v>40</v>
      </c>
      <c r="AK27" s="167">
        <v>32</v>
      </c>
      <c r="AL27" s="4">
        <f t="shared" si="3"/>
        <v>40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155">
        <f t="shared" si="6"/>
        <v>23</v>
      </c>
      <c r="B28" s="156"/>
      <c r="C28" s="157"/>
      <c r="D28" s="182" t="s">
        <v>62</v>
      </c>
      <c r="E28" s="182"/>
      <c r="F28" s="183"/>
      <c r="G28" s="182" t="s">
        <v>42</v>
      </c>
      <c r="H28" s="155" t="str">
        <f t="shared" si="0"/>
        <v>Non</v>
      </c>
      <c r="I28" s="160">
        <f t="shared" si="1"/>
        <v>62</v>
      </c>
      <c r="J28" s="161"/>
      <c r="K28" s="161">
        <f aca="true" t="shared" si="9" ref="K28:K33">COUNTIF(L$5:AK$5,$D28)*4</f>
        <v>0</v>
      </c>
      <c r="L28" s="162">
        <v>22</v>
      </c>
      <c r="M28" s="163">
        <v>40</v>
      </c>
      <c r="N28" s="164"/>
      <c r="O28" s="163"/>
      <c r="P28" s="164"/>
      <c r="Q28" s="165"/>
      <c r="R28" s="166"/>
      <c r="S28" s="163"/>
      <c r="T28" s="166"/>
      <c r="U28" s="165"/>
      <c r="V28" s="166"/>
      <c r="W28" s="163"/>
      <c r="X28" s="166"/>
      <c r="Y28" s="163"/>
      <c r="Z28" s="166"/>
      <c r="AA28" s="165"/>
      <c r="AB28" s="166"/>
      <c r="AC28" s="163"/>
      <c r="AD28" s="164"/>
      <c r="AE28" s="165"/>
      <c r="AF28" s="166"/>
      <c r="AG28" s="163"/>
      <c r="AH28" s="166"/>
      <c r="AI28" s="163"/>
      <c r="AJ28" s="165"/>
      <c r="AK28" s="167"/>
      <c r="AL28" s="4">
        <f t="shared" si="3"/>
        <v>40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155">
        <f t="shared" si="6"/>
        <v>24</v>
      </c>
      <c r="B29" s="156"/>
      <c r="C29" s="157"/>
      <c r="D29" s="158" t="s">
        <v>61</v>
      </c>
      <c r="E29" s="158"/>
      <c r="F29" s="159"/>
      <c r="G29" s="158" t="s">
        <v>40</v>
      </c>
      <c r="H29" s="155" t="str">
        <f t="shared" si="0"/>
        <v>Non</v>
      </c>
      <c r="I29" s="160">
        <f t="shared" si="1"/>
        <v>61</v>
      </c>
      <c r="J29" s="161"/>
      <c r="K29" s="161">
        <f t="shared" si="9"/>
        <v>0</v>
      </c>
      <c r="L29" s="162">
        <v>10</v>
      </c>
      <c r="M29" s="163">
        <v>13</v>
      </c>
      <c r="N29" s="164">
        <v>19</v>
      </c>
      <c r="O29" s="163">
        <v>19</v>
      </c>
      <c r="P29" s="164"/>
      <c r="Q29" s="165"/>
      <c r="R29" s="166"/>
      <c r="S29" s="163"/>
      <c r="T29" s="166"/>
      <c r="U29" s="165"/>
      <c r="V29" s="166"/>
      <c r="W29" s="163"/>
      <c r="X29" s="166"/>
      <c r="Y29" s="163"/>
      <c r="Z29" s="166"/>
      <c r="AA29" s="165"/>
      <c r="AB29" s="166"/>
      <c r="AC29" s="163"/>
      <c r="AD29" s="164"/>
      <c r="AE29" s="165"/>
      <c r="AF29" s="166"/>
      <c r="AG29" s="163"/>
      <c r="AH29" s="166"/>
      <c r="AI29" s="163"/>
      <c r="AJ29" s="165"/>
      <c r="AK29" s="167"/>
      <c r="AL29" s="4">
        <f t="shared" si="3"/>
        <v>19</v>
      </c>
      <c r="AM29" s="5">
        <f t="shared" si="8"/>
        <v>4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155">
        <f t="shared" si="6"/>
        <v>25</v>
      </c>
      <c r="B30" s="156"/>
      <c r="C30" s="168"/>
      <c r="D30" s="158" t="s">
        <v>60</v>
      </c>
      <c r="E30" s="158"/>
      <c r="F30" s="159"/>
      <c r="G30" s="158" t="s">
        <v>40</v>
      </c>
      <c r="H30" s="155" t="str">
        <f t="shared" si="0"/>
        <v>Non</v>
      </c>
      <c r="I30" s="160">
        <f t="shared" si="1"/>
        <v>58</v>
      </c>
      <c r="J30" s="161"/>
      <c r="K30" s="161">
        <f t="shared" si="9"/>
        <v>4</v>
      </c>
      <c r="L30" s="162">
        <v>32</v>
      </c>
      <c r="M30" s="163">
        <v>22</v>
      </c>
      <c r="N30" s="164"/>
      <c r="O30" s="163"/>
      <c r="P30" s="164"/>
      <c r="Q30" s="165"/>
      <c r="R30" s="166"/>
      <c r="S30" s="163"/>
      <c r="T30" s="166"/>
      <c r="U30" s="165"/>
      <c r="V30" s="166"/>
      <c r="W30" s="163"/>
      <c r="X30" s="166"/>
      <c r="Y30" s="163"/>
      <c r="Z30" s="166"/>
      <c r="AA30" s="165"/>
      <c r="AB30" s="166"/>
      <c r="AC30" s="163"/>
      <c r="AD30" s="164"/>
      <c r="AE30" s="165"/>
      <c r="AF30" s="166"/>
      <c r="AG30" s="163"/>
      <c r="AH30" s="166"/>
      <c r="AI30" s="163"/>
      <c r="AJ30" s="165"/>
      <c r="AK30" s="167"/>
      <c r="AL30" s="4">
        <f t="shared" si="3"/>
        <v>32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155">
        <f t="shared" si="6"/>
        <v>26</v>
      </c>
      <c r="B31" s="156"/>
      <c r="C31" s="168"/>
      <c r="D31" s="182" t="s">
        <v>97</v>
      </c>
      <c r="E31" s="182"/>
      <c r="F31" s="183"/>
      <c r="G31" s="182" t="s">
        <v>37</v>
      </c>
      <c r="H31" s="155" t="str">
        <f t="shared" si="0"/>
        <v>Non</v>
      </c>
      <c r="I31" s="160">
        <f t="shared" si="1"/>
        <v>57</v>
      </c>
      <c r="J31" s="161"/>
      <c r="K31" s="161">
        <f t="shared" si="9"/>
        <v>0</v>
      </c>
      <c r="L31" s="162">
        <v>9</v>
      </c>
      <c r="M31" s="163">
        <v>11</v>
      </c>
      <c r="N31" s="164">
        <v>17</v>
      </c>
      <c r="O31" s="163">
        <v>20</v>
      </c>
      <c r="P31" s="164"/>
      <c r="Q31" s="165"/>
      <c r="R31" s="166"/>
      <c r="S31" s="163"/>
      <c r="T31" s="166"/>
      <c r="U31" s="165"/>
      <c r="V31" s="166"/>
      <c r="W31" s="163"/>
      <c r="X31" s="166"/>
      <c r="Y31" s="163"/>
      <c r="Z31" s="166"/>
      <c r="AA31" s="165"/>
      <c r="AB31" s="166"/>
      <c r="AC31" s="163"/>
      <c r="AD31" s="164"/>
      <c r="AE31" s="165"/>
      <c r="AF31" s="166"/>
      <c r="AG31" s="163"/>
      <c r="AH31" s="166"/>
      <c r="AI31" s="163"/>
      <c r="AJ31" s="165"/>
      <c r="AK31" s="167"/>
      <c r="AL31" s="4">
        <f t="shared" si="3"/>
        <v>20</v>
      </c>
      <c r="AM31" s="5">
        <f t="shared" si="8"/>
        <v>4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155">
        <f t="shared" si="6"/>
        <v>27</v>
      </c>
      <c r="B32" s="156"/>
      <c r="C32" s="157"/>
      <c r="D32" s="158" t="s">
        <v>45</v>
      </c>
      <c r="E32" s="158"/>
      <c r="F32" s="159"/>
      <c r="G32" s="158" t="s">
        <v>92</v>
      </c>
      <c r="H32" s="155" t="str">
        <f t="shared" si="0"/>
        <v>Non</v>
      </c>
      <c r="I32" s="160">
        <f t="shared" si="1"/>
        <v>50</v>
      </c>
      <c r="J32" s="161"/>
      <c r="K32" s="161">
        <f t="shared" si="9"/>
        <v>0</v>
      </c>
      <c r="L32" s="162">
        <v>18</v>
      </c>
      <c r="M32" s="163">
        <v>32</v>
      </c>
      <c r="N32" s="164"/>
      <c r="O32" s="163"/>
      <c r="P32" s="164"/>
      <c r="Q32" s="165"/>
      <c r="R32" s="166"/>
      <c r="S32" s="163"/>
      <c r="T32" s="166"/>
      <c r="U32" s="165"/>
      <c r="V32" s="166"/>
      <c r="W32" s="163"/>
      <c r="X32" s="166"/>
      <c r="Y32" s="163"/>
      <c r="Z32" s="166"/>
      <c r="AA32" s="165"/>
      <c r="AB32" s="166"/>
      <c r="AC32" s="163"/>
      <c r="AD32" s="164"/>
      <c r="AE32" s="165"/>
      <c r="AF32" s="166"/>
      <c r="AG32" s="163"/>
      <c r="AH32" s="166"/>
      <c r="AI32" s="163"/>
      <c r="AJ32" s="165"/>
      <c r="AK32" s="167"/>
      <c r="AL32" s="4">
        <f t="shared" si="3"/>
        <v>32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155">
        <f t="shared" si="6"/>
        <v>28</v>
      </c>
      <c r="B33" s="156"/>
      <c r="C33" s="157"/>
      <c r="D33" s="169" t="s">
        <v>150</v>
      </c>
      <c r="E33" s="158"/>
      <c r="F33" s="159"/>
      <c r="G33" s="169" t="s">
        <v>151</v>
      </c>
      <c r="H33" s="155" t="str">
        <f t="shared" si="0"/>
        <v>Non</v>
      </c>
      <c r="I33" s="160">
        <f t="shared" si="1"/>
        <v>38</v>
      </c>
      <c r="J33" s="161"/>
      <c r="K33" s="161">
        <f t="shared" si="9"/>
        <v>0</v>
      </c>
      <c r="L33" s="162"/>
      <c r="M33" s="163"/>
      <c r="N33" s="164">
        <v>16</v>
      </c>
      <c r="O33" s="163">
        <v>22</v>
      </c>
      <c r="P33" s="164"/>
      <c r="Q33" s="165"/>
      <c r="R33" s="166"/>
      <c r="S33" s="163"/>
      <c r="T33" s="166"/>
      <c r="U33" s="165"/>
      <c r="V33" s="166"/>
      <c r="W33" s="163"/>
      <c r="X33" s="166"/>
      <c r="Y33" s="163"/>
      <c r="Z33" s="166"/>
      <c r="AA33" s="165"/>
      <c r="AB33" s="166"/>
      <c r="AC33" s="163"/>
      <c r="AD33" s="164"/>
      <c r="AE33" s="165"/>
      <c r="AF33" s="166"/>
      <c r="AG33" s="163"/>
      <c r="AH33" s="166"/>
      <c r="AI33" s="163"/>
      <c r="AJ33" s="165"/>
      <c r="AK33" s="167"/>
      <c r="AL33" s="4">
        <f t="shared" si="3"/>
        <v>22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155">
        <f t="shared" si="6"/>
        <v>29</v>
      </c>
      <c r="B34" s="156"/>
      <c r="C34" s="157"/>
      <c r="D34" s="158" t="s">
        <v>230</v>
      </c>
      <c r="E34" s="158" t="s">
        <v>231</v>
      </c>
      <c r="F34" s="159"/>
      <c r="G34" s="184" t="s">
        <v>157</v>
      </c>
      <c r="H34" s="155" t="str">
        <f t="shared" si="0"/>
        <v>Non</v>
      </c>
      <c r="I34" s="160">
        <f t="shared" si="1"/>
        <v>37</v>
      </c>
      <c r="J34" s="161"/>
      <c r="K34" s="161"/>
      <c r="L34" s="162"/>
      <c r="M34" s="163"/>
      <c r="N34" s="164"/>
      <c r="O34" s="163"/>
      <c r="P34" s="164"/>
      <c r="Q34" s="165"/>
      <c r="R34" s="166"/>
      <c r="S34" s="163"/>
      <c r="T34" s="166"/>
      <c r="U34" s="165"/>
      <c r="V34" s="166"/>
      <c r="W34" s="163"/>
      <c r="X34" s="166"/>
      <c r="Y34" s="163"/>
      <c r="Z34" s="166"/>
      <c r="AA34" s="165"/>
      <c r="AB34" s="166"/>
      <c r="AC34" s="163"/>
      <c r="AD34" s="164"/>
      <c r="AE34" s="165"/>
      <c r="AF34" s="166"/>
      <c r="AG34" s="163"/>
      <c r="AH34" s="166"/>
      <c r="AI34" s="163"/>
      <c r="AJ34" s="165">
        <v>18</v>
      </c>
      <c r="AK34" s="167">
        <v>19</v>
      </c>
      <c r="AL34" s="4">
        <f t="shared" si="3"/>
        <v>19</v>
      </c>
      <c r="AM34" s="5">
        <f t="shared" si="8"/>
        <v>2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155">
        <f aca="true" t="shared" si="10" ref="A35:A56">A34+1</f>
        <v>30</v>
      </c>
      <c r="B35" s="156"/>
      <c r="C35" s="157"/>
      <c r="D35" s="158" t="s">
        <v>94</v>
      </c>
      <c r="E35" s="158"/>
      <c r="F35" s="159"/>
      <c r="G35" s="158" t="s">
        <v>37</v>
      </c>
      <c r="H35" s="155" t="str">
        <f t="shared" si="0"/>
        <v>Non</v>
      </c>
      <c r="I35" s="160">
        <f t="shared" si="1"/>
        <v>36</v>
      </c>
      <c r="J35" s="161"/>
      <c r="K35" s="161">
        <f aca="true" t="shared" si="11" ref="K35:K41">COUNTIF(L$5:AK$5,$D35)*4</f>
        <v>0</v>
      </c>
      <c r="L35" s="162">
        <v>17</v>
      </c>
      <c r="M35" s="163">
        <v>19</v>
      </c>
      <c r="N35" s="164"/>
      <c r="O35" s="163"/>
      <c r="P35" s="164"/>
      <c r="Q35" s="165"/>
      <c r="R35" s="166"/>
      <c r="S35" s="163"/>
      <c r="T35" s="166"/>
      <c r="U35" s="165"/>
      <c r="V35" s="166"/>
      <c r="W35" s="163"/>
      <c r="X35" s="166"/>
      <c r="Y35" s="163"/>
      <c r="Z35" s="166"/>
      <c r="AA35" s="165"/>
      <c r="AB35" s="166"/>
      <c r="AC35" s="163"/>
      <c r="AD35" s="164"/>
      <c r="AE35" s="165"/>
      <c r="AF35" s="166"/>
      <c r="AG35" s="163"/>
      <c r="AH35" s="166"/>
      <c r="AI35" s="163"/>
      <c r="AJ35" s="165"/>
      <c r="AK35" s="167"/>
      <c r="AL35" s="4">
        <f t="shared" si="3"/>
        <v>19</v>
      </c>
      <c r="AM35" s="5">
        <f aca="true" t="shared" si="12" ref="AM35:AM55">COUNTA(L35:AK35)</f>
        <v>2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155">
        <f t="shared" si="10"/>
        <v>31</v>
      </c>
      <c r="B36" s="156"/>
      <c r="C36" s="168"/>
      <c r="D36" s="182" t="s">
        <v>149</v>
      </c>
      <c r="E36" s="182"/>
      <c r="F36" s="183"/>
      <c r="G36" s="182" t="s">
        <v>38</v>
      </c>
      <c r="H36" s="155" t="str">
        <f t="shared" si="0"/>
        <v>Non</v>
      </c>
      <c r="I36" s="160">
        <f t="shared" si="1"/>
        <v>35</v>
      </c>
      <c r="J36" s="161"/>
      <c r="K36" s="161">
        <f t="shared" si="11"/>
        <v>0</v>
      </c>
      <c r="L36" s="162"/>
      <c r="M36" s="163"/>
      <c r="N36" s="164">
        <v>18</v>
      </c>
      <c r="O36" s="163">
        <v>17</v>
      </c>
      <c r="P36" s="164"/>
      <c r="Q36" s="165"/>
      <c r="R36" s="166"/>
      <c r="S36" s="163"/>
      <c r="T36" s="166"/>
      <c r="U36" s="165"/>
      <c r="V36" s="166"/>
      <c r="W36" s="163"/>
      <c r="X36" s="166"/>
      <c r="Y36" s="163"/>
      <c r="Z36" s="166"/>
      <c r="AA36" s="165"/>
      <c r="AB36" s="166"/>
      <c r="AC36" s="163"/>
      <c r="AD36" s="164"/>
      <c r="AE36" s="165"/>
      <c r="AF36" s="166"/>
      <c r="AG36" s="163"/>
      <c r="AH36" s="166"/>
      <c r="AI36" s="163"/>
      <c r="AJ36" s="165"/>
      <c r="AK36" s="167"/>
      <c r="AL36" s="4">
        <f t="shared" si="3"/>
        <v>18</v>
      </c>
      <c r="AM36" s="5">
        <f t="shared" si="12"/>
        <v>2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155">
        <f t="shared" si="10"/>
        <v>32</v>
      </c>
      <c r="B37" s="156"/>
      <c r="C37" s="168"/>
      <c r="D37" s="158" t="s">
        <v>57</v>
      </c>
      <c r="E37" s="158"/>
      <c r="F37" s="159"/>
      <c r="G37" s="158" t="s">
        <v>37</v>
      </c>
      <c r="H37" s="155" t="str">
        <f t="shared" si="0"/>
        <v>Non</v>
      </c>
      <c r="I37" s="160">
        <f t="shared" si="1"/>
        <v>32</v>
      </c>
      <c r="J37" s="161"/>
      <c r="K37" s="161">
        <f t="shared" si="11"/>
        <v>0</v>
      </c>
      <c r="L37" s="162">
        <v>14</v>
      </c>
      <c r="M37" s="163">
        <v>18</v>
      </c>
      <c r="N37" s="164"/>
      <c r="O37" s="163"/>
      <c r="P37" s="164"/>
      <c r="Q37" s="165"/>
      <c r="R37" s="166"/>
      <c r="S37" s="163"/>
      <c r="T37" s="166"/>
      <c r="U37" s="165"/>
      <c r="V37" s="166"/>
      <c r="W37" s="163"/>
      <c r="X37" s="166"/>
      <c r="Y37" s="163"/>
      <c r="Z37" s="166"/>
      <c r="AA37" s="165"/>
      <c r="AB37" s="166"/>
      <c r="AC37" s="163"/>
      <c r="AD37" s="164"/>
      <c r="AE37" s="165"/>
      <c r="AF37" s="166"/>
      <c r="AG37" s="163"/>
      <c r="AH37" s="166"/>
      <c r="AI37" s="163"/>
      <c r="AJ37" s="165"/>
      <c r="AK37" s="167"/>
      <c r="AL37" s="4">
        <f t="shared" si="3"/>
        <v>18</v>
      </c>
      <c r="AM37" s="5">
        <f t="shared" si="12"/>
        <v>2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155">
        <f t="shared" si="10"/>
        <v>33</v>
      </c>
      <c r="B38" s="156"/>
      <c r="C38" s="157"/>
      <c r="D38" s="158" t="s">
        <v>218</v>
      </c>
      <c r="E38" s="158" t="s">
        <v>219</v>
      </c>
      <c r="F38" s="159"/>
      <c r="G38" s="158" t="s">
        <v>36</v>
      </c>
      <c r="H38" s="155" t="str">
        <f aca="true" t="shared" si="13" ref="H38:H56">IF(COUNTA(AK38)&gt;0,IF(COUNTA(L38:AK38)&lt;classé,"Non","Oui"),"Non")</f>
        <v>Non</v>
      </c>
      <c r="I38" s="160">
        <f aca="true" t="shared" si="14" ref="I38:I56">SUM(L38:AK38)-SUM(AN38:BA38)+K38</f>
        <v>30</v>
      </c>
      <c r="J38" s="161"/>
      <c r="K38" s="161">
        <f t="shared" si="11"/>
        <v>0</v>
      </c>
      <c r="L38" s="162"/>
      <c r="M38" s="163"/>
      <c r="N38" s="164"/>
      <c r="O38" s="163"/>
      <c r="P38" s="164"/>
      <c r="Q38" s="165"/>
      <c r="R38" s="166"/>
      <c r="S38" s="163"/>
      <c r="T38" s="166"/>
      <c r="U38" s="165"/>
      <c r="V38" s="166"/>
      <c r="W38" s="163"/>
      <c r="X38" s="166"/>
      <c r="Y38" s="163"/>
      <c r="Z38" s="166"/>
      <c r="AA38" s="165"/>
      <c r="AB38" s="166"/>
      <c r="AC38" s="163"/>
      <c r="AD38" s="164"/>
      <c r="AE38" s="165"/>
      <c r="AF38" s="166"/>
      <c r="AG38" s="163"/>
      <c r="AH38" s="166"/>
      <c r="AI38" s="163"/>
      <c r="AJ38" s="165">
        <v>12</v>
      </c>
      <c r="AK38" s="167">
        <v>18</v>
      </c>
      <c r="AL38" s="4">
        <f aca="true" t="shared" si="15" ref="AL38:AL56">MAX(L38:AK38)</f>
        <v>18</v>
      </c>
      <c r="AM38" s="5">
        <f t="shared" si="12"/>
        <v>2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155">
        <f t="shared" si="10"/>
        <v>34</v>
      </c>
      <c r="B39" s="156"/>
      <c r="C39" s="168"/>
      <c r="D39" s="158" t="s">
        <v>107</v>
      </c>
      <c r="E39" s="158"/>
      <c r="F39" s="159"/>
      <c r="G39" s="158" t="s">
        <v>42</v>
      </c>
      <c r="H39" s="155" t="str">
        <f t="shared" si="13"/>
        <v>Non</v>
      </c>
      <c r="I39" s="160">
        <f t="shared" si="14"/>
        <v>30</v>
      </c>
      <c r="J39" s="161"/>
      <c r="K39" s="161">
        <f t="shared" si="11"/>
        <v>0</v>
      </c>
      <c r="L39" s="162">
        <v>1</v>
      </c>
      <c r="M39" s="163">
        <v>1</v>
      </c>
      <c r="N39" s="164">
        <v>14</v>
      </c>
      <c r="O39" s="163">
        <v>14</v>
      </c>
      <c r="P39" s="164"/>
      <c r="Q39" s="165"/>
      <c r="R39" s="166"/>
      <c r="S39" s="163"/>
      <c r="T39" s="166"/>
      <c r="U39" s="165"/>
      <c r="V39" s="166"/>
      <c r="W39" s="163"/>
      <c r="X39" s="166"/>
      <c r="Y39" s="163"/>
      <c r="Z39" s="166"/>
      <c r="AA39" s="165"/>
      <c r="AB39" s="166"/>
      <c r="AC39" s="163"/>
      <c r="AD39" s="164"/>
      <c r="AE39" s="165"/>
      <c r="AF39" s="166"/>
      <c r="AG39" s="163"/>
      <c r="AH39" s="166"/>
      <c r="AI39" s="163"/>
      <c r="AJ39" s="165"/>
      <c r="AK39" s="167"/>
      <c r="AL39" s="4">
        <f t="shared" si="15"/>
        <v>14</v>
      </c>
      <c r="AM39" s="5">
        <f t="shared" si="12"/>
        <v>4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6" ref="AQ39:BA44">IF($AM39&gt;Nbcourse+AQ$3-1-$J39,LARGE($L39:$AK39,Nbcourse+AQ$3-$J39),0)</f>
        <v>0</v>
      </c>
      <c r="AR39" s="4">
        <f t="shared" si="16"/>
        <v>0</v>
      </c>
      <c r="AS39" s="4">
        <f t="shared" si="16"/>
        <v>0</v>
      </c>
      <c r="AT39" s="4">
        <f t="shared" si="16"/>
        <v>0</v>
      </c>
      <c r="AU39" s="4">
        <f t="shared" si="16"/>
        <v>0</v>
      </c>
      <c r="AV39" s="4">
        <f t="shared" si="16"/>
        <v>0</v>
      </c>
      <c r="AW39" s="4">
        <f t="shared" si="16"/>
        <v>0</v>
      </c>
      <c r="AX39" s="4">
        <f t="shared" si="16"/>
        <v>0</v>
      </c>
      <c r="AY39" s="4">
        <f t="shared" si="16"/>
        <v>0</v>
      </c>
      <c r="AZ39" s="4">
        <f t="shared" si="16"/>
        <v>0</v>
      </c>
      <c r="BA39" s="95">
        <f t="shared" si="16"/>
        <v>0</v>
      </c>
      <c r="BB39" s="96"/>
    </row>
    <row r="40" spans="1:54" s="97" customFormat="1" ht="24.75" customHeight="1">
      <c r="A40" s="155">
        <f t="shared" si="10"/>
        <v>35</v>
      </c>
      <c r="B40" s="156"/>
      <c r="C40" s="157"/>
      <c r="D40" s="158" t="s">
        <v>216</v>
      </c>
      <c r="E40" s="158" t="s">
        <v>217</v>
      </c>
      <c r="F40" s="159"/>
      <c r="G40" s="158" t="s">
        <v>180</v>
      </c>
      <c r="H40" s="155" t="str">
        <f t="shared" si="13"/>
        <v>Non</v>
      </c>
      <c r="I40" s="160">
        <f t="shared" si="14"/>
        <v>29</v>
      </c>
      <c r="J40" s="161"/>
      <c r="K40" s="161">
        <f t="shared" si="11"/>
        <v>0</v>
      </c>
      <c r="L40" s="162"/>
      <c r="M40" s="163"/>
      <c r="N40" s="164"/>
      <c r="O40" s="163"/>
      <c r="P40" s="164"/>
      <c r="Q40" s="165"/>
      <c r="R40" s="166"/>
      <c r="S40" s="163"/>
      <c r="T40" s="166"/>
      <c r="U40" s="165"/>
      <c r="V40" s="166"/>
      <c r="W40" s="163"/>
      <c r="X40" s="166"/>
      <c r="Y40" s="163"/>
      <c r="Z40" s="166"/>
      <c r="AA40" s="165"/>
      <c r="AB40" s="166"/>
      <c r="AC40" s="163"/>
      <c r="AD40" s="164"/>
      <c r="AE40" s="165"/>
      <c r="AF40" s="166"/>
      <c r="AG40" s="163"/>
      <c r="AH40" s="166"/>
      <c r="AI40" s="163"/>
      <c r="AJ40" s="165">
        <v>15</v>
      </c>
      <c r="AK40" s="167">
        <v>14</v>
      </c>
      <c r="AL40" s="4">
        <f t="shared" si="15"/>
        <v>15</v>
      </c>
      <c r="AM40" s="5">
        <f t="shared" si="12"/>
        <v>2</v>
      </c>
      <c r="AN40" s="94">
        <f aca="true" t="shared" si="17" ref="AN40:BA55">IF($AM40&gt;Nbcourse+AN$3-1-$J40,LARGE($L40:$AK40,Nbcourse+AN$3-$J40),0)</f>
        <v>0</v>
      </c>
      <c r="AO40" s="4">
        <f t="shared" si="17"/>
        <v>0</v>
      </c>
      <c r="AP40" s="4">
        <f t="shared" si="17"/>
        <v>0</v>
      </c>
      <c r="AQ40" s="4">
        <f t="shared" si="16"/>
        <v>0</v>
      </c>
      <c r="AR40" s="4">
        <f t="shared" si="16"/>
        <v>0</v>
      </c>
      <c r="AS40" s="4">
        <f t="shared" si="16"/>
        <v>0</v>
      </c>
      <c r="AT40" s="4">
        <f t="shared" si="16"/>
        <v>0</v>
      </c>
      <c r="AU40" s="4">
        <f t="shared" si="16"/>
        <v>0</v>
      </c>
      <c r="AV40" s="4">
        <f t="shared" si="16"/>
        <v>0</v>
      </c>
      <c r="AW40" s="4">
        <f t="shared" si="16"/>
        <v>0</v>
      </c>
      <c r="AX40" s="4">
        <f t="shared" si="16"/>
        <v>0</v>
      </c>
      <c r="AY40" s="4">
        <f t="shared" si="16"/>
        <v>0</v>
      </c>
      <c r="AZ40" s="4">
        <f t="shared" si="16"/>
        <v>0</v>
      </c>
      <c r="BA40" s="95">
        <f t="shared" si="16"/>
        <v>0</v>
      </c>
      <c r="BB40" s="96"/>
    </row>
    <row r="41" spans="1:54" s="97" customFormat="1" ht="24.75" customHeight="1">
      <c r="A41" s="155">
        <f t="shared" si="10"/>
        <v>36</v>
      </c>
      <c r="B41" s="156"/>
      <c r="C41" s="168"/>
      <c r="D41" s="158" t="s">
        <v>105</v>
      </c>
      <c r="E41" s="158"/>
      <c r="F41" s="159"/>
      <c r="G41" s="184" t="s">
        <v>92</v>
      </c>
      <c r="H41" s="155" t="str">
        <f t="shared" si="13"/>
        <v>Non</v>
      </c>
      <c r="I41" s="160">
        <f t="shared" si="14"/>
        <v>27</v>
      </c>
      <c r="J41" s="161"/>
      <c r="K41" s="161">
        <f t="shared" si="11"/>
        <v>0</v>
      </c>
      <c r="L41" s="162">
        <v>26</v>
      </c>
      <c r="M41" s="163">
        <v>1</v>
      </c>
      <c r="N41" s="164"/>
      <c r="O41" s="163"/>
      <c r="P41" s="164"/>
      <c r="Q41" s="165"/>
      <c r="R41" s="166"/>
      <c r="S41" s="163"/>
      <c r="T41" s="166"/>
      <c r="U41" s="165"/>
      <c r="V41" s="166"/>
      <c r="W41" s="163"/>
      <c r="X41" s="166"/>
      <c r="Y41" s="163"/>
      <c r="Z41" s="166"/>
      <c r="AA41" s="165"/>
      <c r="AB41" s="166"/>
      <c r="AC41" s="163"/>
      <c r="AD41" s="164"/>
      <c r="AE41" s="165"/>
      <c r="AF41" s="166"/>
      <c r="AG41" s="163"/>
      <c r="AH41" s="166"/>
      <c r="AI41" s="163"/>
      <c r="AJ41" s="165"/>
      <c r="AK41" s="167"/>
      <c r="AL41" s="4">
        <f t="shared" si="15"/>
        <v>26</v>
      </c>
      <c r="AM41" s="5">
        <f t="shared" si="12"/>
        <v>2</v>
      </c>
      <c r="AN41" s="94">
        <f t="shared" si="17"/>
        <v>0</v>
      </c>
      <c r="AO41" s="4">
        <f t="shared" si="17"/>
        <v>0</v>
      </c>
      <c r="AP41" s="4">
        <f t="shared" si="17"/>
        <v>0</v>
      </c>
      <c r="AQ41" s="4">
        <f t="shared" si="16"/>
        <v>0</v>
      </c>
      <c r="AR41" s="4">
        <f t="shared" si="16"/>
        <v>0</v>
      </c>
      <c r="AS41" s="4">
        <f t="shared" si="16"/>
        <v>0</v>
      </c>
      <c r="AT41" s="4">
        <f t="shared" si="16"/>
        <v>0</v>
      </c>
      <c r="AU41" s="4">
        <f t="shared" si="16"/>
        <v>0</v>
      </c>
      <c r="AV41" s="4">
        <f t="shared" si="16"/>
        <v>0</v>
      </c>
      <c r="AW41" s="4">
        <f t="shared" si="16"/>
        <v>0</v>
      </c>
      <c r="AX41" s="4">
        <f t="shared" si="16"/>
        <v>0</v>
      </c>
      <c r="AY41" s="4">
        <f t="shared" si="16"/>
        <v>0</v>
      </c>
      <c r="AZ41" s="4">
        <f t="shared" si="16"/>
        <v>0</v>
      </c>
      <c r="BA41" s="95">
        <f t="shared" si="16"/>
        <v>0</v>
      </c>
      <c r="BB41" s="96"/>
    </row>
    <row r="42" spans="1:54" s="97" customFormat="1" ht="24.75" customHeight="1">
      <c r="A42" s="155">
        <f t="shared" si="10"/>
        <v>37</v>
      </c>
      <c r="B42" s="156"/>
      <c r="C42" s="157"/>
      <c r="D42" s="158" t="s">
        <v>226</v>
      </c>
      <c r="E42" s="158" t="s">
        <v>227</v>
      </c>
      <c r="F42" s="159"/>
      <c r="G42" s="184" t="s">
        <v>36</v>
      </c>
      <c r="H42" s="155" t="str">
        <f t="shared" si="13"/>
        <v>Non</v>
      </c>
      <c r="I42" s="160">
        <f t="shared" si="14"/>
        <v>16</v>
      </c>
      <c r="J42" s="161"/>
      <c r="K42" s="161"/>
      <c r="L42" s="162"/>
      <c r="M42" s="163"/>
      <c r="N42" s="164"/>
      <c r="O42" s="163"/>
      <c r="P42" s="164"/>
      <c r="Q42" s="165"/>
      <c r="R42" s="166"/>
      <c r="S42" s="163"/>
      <c r="T42" s="166"/>
      <c r="U42" s="165"/>
      <c r="V42" s="166"/>
      <c r="W42" s="163"/>
      <c r="X42" s="166"/>
      <c r="Y42" s="163"/>
      <c r="Z42" s="166"/>
      <c r="AA42" s="165"/>
      <c r="AB42" s="166"/>
      <c r="AC42" s="163"/>
      <c r="AD42" s="164"/>
      <c r="AE42" s="165"/>
      <c r="AF42" s="166"/>
      <c r="AG42" s="163"/>
      <c r="AH42" s="166"/>
      <c r="AI42" s="163"/>
      <c r="AJ42" s="165">
        <v>9</v>
      </c>
      <c r="AK42" s="167">
        <v>7</v>
      </c>
      <c r="AL42" s="4">
        <f t="shared" si="15"/>
        <v>9</v>
      </c>
      <c r="AM42" s="5">
        <f t="shared" si="12"/>
        <v>2</v>
      </c>
      <c r="AN42" s="94">
        <f t="shared" si="17"/>
        <v>0</v>
      </c>
      <c r="AO42" s="4">
        <f t="shared" si="17"/>
        <v>0</v>
      </c>
      <c r="AP42" s="4">
        <f t="shared" si="17"/>
        <v>0</v>
      </c>
      <c r="AQ42" s="4">
        <f t="shared" si="16"/>
        <v>0</v>
      </c>
      <c r="AR42" s="4">
        <f t="shared" si="16"/>
        <v>0</v>
      </c>
      <c r="AS42" s="4">
        <f t="shared" si="16"/>
        <v>0</v>
      </c>
      <c r="AT42" s="4">
        <f t="shared" si="16"/>
        <v>0</v>
      </c>
      <c r="AU42" s="4">
        <f t="shared" si="16"/>
        <v>0</v>
      </c>
      <c r="AV42" s="4">
        <f t="shared" si="16"/>
        <v>0</v>
      </c>
      <c r="AW42" s="4">
        <f t="shared" si="16"/>
        <v>0</v>
      </c>
      <c r="AX42" s="4">
        <f t="shared" si="16"/>
        <v>0</v>
      </c>
      <c r="AY42" s="4">
        <f t="shared" si="16"/>
        <v>0</v>
      </c>
      <c r="AZ42" s="4">
        <f t="shared" si="16"/>
        <v>0</v>
      </c>
      <c r="BA42" s="95">
        <f t="shared" si="16"/>
        <v>0</v>
      </c>
      <c r="BB42" s="96"/>
    </row>
    <row r="43" spans="1:54" s="97" customFormat="1" ht="24.75" customHeight="1">
      <c r="A43" s="155">
        <f t="shared" si="10"/>
        <v>38</v>
      </c>
      <c r="B43" s="156"/>
      <c r="C43" s="168"/>
      <c r="D43" s="169" t="s">
        <v>155</v>
      </c>
      <c r="E43" s="158"/>
      <c r="F43" s="159"/>
      <c r="G43" s="169" t="s">
        <v>37</v>
      </c>
      <c r="H43" s="155" t="str">
        <f t="shared" si="13"/>
        <v>Non</v>
      </c>
      <c r="I43" s="160">
        <f t="shared" si="14"/>
        <v>14</v>
      </c>
      <c r="J43" s="161"/>
      <c r="K43" s="161">
        <f>COUNTIF(L$5:AK$5,$D43)*4</f>
        <v>0</v>
      </c>
      <c r="L43" s="162"/>
      <c r="M43" s="163"/>
      <c r="N43" s="164">
        <v>7</v>
      </c>
      <c r="O43" s="163">
        <v>7</v>
      </c>
      <c r="P43" s="164"/>
      <c r="Q43" s="165"/>
      <c r="R43" s="166"/>
      <c r="S43" s="163"/>
      <c r="T43" s="166"/>
      <c r="U43" s="165"/>
      <c r="V43" s="166"/>
      <c r="W43" s="163"/>
      <c r="X43" s="166"/>
      <c r="Y43" s="163"/>
      <c r="Z43" s="166"/>
      <c r="AA43" s="165"/>
      <c r="AB43" s="166"/>
      <c r="AC43" s="163"/>
      <c r="AD43" s="164"/>
      <c r="AE43" s="165"/>
      <c r="AF43" s="166"/>
      <c r="AG43" s="163"/>
      <c r="AH43" s="166"/>
      <c r="AI43" s="163"/>
      <c r="AJ43" s="165"/>
      <c r="AK43" s="167"/>
      <c r="AL43" s="4">
        <f t="shared" si="15"/>
        <v>7</v>
      </c>
      <c r="AM43" s="5">
        <f t="shared" si="12"/>
        <v>2</v>
      </c>
      <c r="AN43" s="94">
        <f t="shared" si="17"/>
        <v>0</v>
      </c>
      <c r="AO43" s="4">
        <f t="shared" si="17"/>
        <v>0</v>
      </c>
      <c r="AP43" s="4">
        <f t="shared" si="17"/>
        <v>0</v>
      </c>
      <c r="AQ43" s="4">
        <f t="shared" si="16"/>
        <v>0</v>
      </c>
      <c r="AR43" s="4">
        <f t="shared" si="16"/>
        <v>0</v>
      </c>
      <c r="AS43" s="4">
        <f t="shared" si="16"/>
        <v>0</v>
      </c>
      <c r="AT43" s="4">
        <f t="shared" si="16"/>
        <v>0</v>
      </c>
      <c r="AU43" s="4">
        <f t="shared" si="16"/>
        <v>0</v>
      </c>
      <c r="AV43" s="4">
        <f t="shared" si="16"/>
        <v>0</v>
      </c>
      <c r="AW43" s="4">
        <f t="shared" si="16"/>
        <v>0</v>
      </c>
      <c r="AX43" s="4">
        <f t="shared" si="16"/>
        <v>0</v>
      </c>
      <c r="AY43" s="4">
        <f t="shared" si="16"/>
        <v>0</v>
      </c>
      <c r="AZ43" s="4">
        <f t="shared" si="16"/>
        <v>0</v>
      </c>
      <c r="BA43" s="95">
        <f t="shared" si="16"/>
        <v>0</v>
      </c>
      <c r="BB43" s="96"/>
    </row>
    <row r="44" spans="1:54" s="97" customFormat="1" ht="24.75" customHeight="1">
      <c r="A44" s="155">
        <f t="shared" si="10"/>
        <v>39</v>
      </c>
      <c r="B44" s="156"/>
      <c r="C44" s="157"/>
      <c r="D44" s="182" t="s">
        <v>152</v>
      </c>
      <c r="E44" s="182"/>
      <c r="F44" s="183"/>
      <c r="G44" s="182" t="s">
        <v>151</v>
      </c>
      <c r="H44" s="155" t="str">
        <f t="shared" si="13"/>
        <v>Non</v>
      </c>
      <c r="I44" s="160">
        <f t="shared" si="14"/>
        <v>12</v>
      </c>
      <c r="J44" s="161"/>
      <c r="K44" s="161">
        <f>COUNTIF(L$5:AK$5,$D44)*4</f>
        <v>0</v>
      </c>
      <c r="L44" s="162"/>
      <c r="M44" s="163"/>
      <c r="N44" s="164">
        <v>11</v>
      </c>
      <c r="O44" s="163">
        <v>1</v>
      </c>
      <c r="P44" s="164"/>
      <c r="Q44" s="165"/>
      <c r="R44" s="166"/>
      <c r="S44" s="163"/>
      <c r="T44" s="166"/>
      <c r="U44" s="165"/>
      <c r="V44" s="166"/>
      <c r="W44" s="163"/>
      <c r="X44" s="166"/>
      <c r="Y44" s="163"/>
      <c r="Z44" s="166"/>
      <c r="AA44" s="165"/>
      <c r="AB44" s="166"/>
      <c r="AC44" s="163"/>
      <c r="AD44" s="164"/>
      <c r="AE44" s="165"/>
      <c r="AF44" s="166"/>
      <c r="AG44" s="163"/>
      <c r="AH44" s="166"/>
      <c r="AI44" s="163"/>
      <c r="AJ44" s="165"/>
      <c r="AK44" s="167"/>
      <c r="AL44" s="4">
        <f t="shared" si="15"/>
        <v>11</v>
      </c>
      <c r="AM44" s="5">
        <f t="shared" si="12"/>
        <v>2</v>
      </c>
      <c r="AN44" s="94">
        <f t="shared" si="17"/>
        <v>0</v>
      </c>
      <c r="AO44" s="4">
        <f t="shared" si="17"/>
        <v>0</v>
      </c>
      <c r="AP44" s="4">
        <f t="shared" si="17"/>
        <v>0</v>
      </c>
      <c r="AQ44" s="4">
        <f t="shared" si="16"/>
        <v>0</v>
      </c>
      <c r="AR44" s="4">
        <f t="shared" si="16"/>
        <v>0</v>
      </c>
      <c r="AS44" s="4">
        <f t="shared" si="16"/>
        <v>0</v>
      </c>
      <c r="AT44" s="4">
        <f t="shared" si="16"/>
        <v>0</v>
      </c>
      <c r="AU44" s="4">
        <f t="shared" si="16"/>
        <v>0</v>
      </c>
      <c r="AV44" s="4">
        <f t="shared" si="16"/>
        <v>0</v>
      </c>
      <c r="AW44" s="4">
        <f t="shared" si="16"/>
        <v>0</v>
      </c>
      <c r="AX44" s="4">
        <f t="shared" si="16"/>
        <v>0</v>
      </c>
      <c r="AY44" s="4">
        <f t="shared" si="16"/>
        <v>0</v>
      </c>
      <c r="AZ44" s="4">
        <f t="shared" si="16"/>
        <v>0</v>
      </c>
      <c r="BA44" s="95">
        <f t="shared" si="16"/>
        <v>0</v>
      </c>
      <c r="BB44" s="96"/>
    </row>
    <row r="45" spans="1:54" s="97" customFormat="1" ht="24.75" customHeight="1">
      <c r="A45" s="155">
        <f t="shared" si="10"/>
        <v>40</v>
      </c>
      <c r="B45" s="156"/>
      <c r="C45" s="157"/>
      <c r="D45" s="158" t="s">
        <v>207</v>
      </c>
      <c r="E45" s="158" t="s">
        <v>208</v>
      </c>
      <c r="F45" s="159"/>
      <c r="G45" s="184" t="s">
        <v>180</v>
      </c>
      <c r="H45" s="155" t="str">
        <f t="shared" si="13"/>
        <v>Non</v>
      </c>
      <c r="I45" s="160">
        <f t="shared" si="14"/>
        <v>12</v>
      </c>
      <c r="J45" s="161"/>
      <c r="K45" s="161"/>
      <c r="L45" s="162"/>
      <c r="M45" s="163"/>
      <c r="N45" s="164"/>
      <c r="O45" s="163"/>
      <c r="P45" s="164"/>
      <c r="Q45" s="165"/>
      <c r="R45" s="166"/>
      <c r="S45" s="163"/>
      <c r="T45" s="166"/>
      <c r="U45" s="165"/>
      <c r="V45" s="166"/>
      <c r="W45" s="163"/>
      <c r="X45" s="166"/>
      <c r="Y45" s="163"/>
      <c r="Z45" s="166"/>
      <c r="AA45" s="165"/>
      <c r="AB45" s="166"/>
      <c r="AC45" s="163"/>
      <c r="AD45" s="164"/>
      <c r="AE45" s="165"/>
      <c r="AF45" s="166"/>
      <c r="AG45" s="163"/>
      <c r="AH45" s="166"/>
      <c r="AI45" s="163"/>
      <c r="AJ45" s="165">
        <v>7</v>
      </c>
      <c r="AK45" s="167">
        <v>5</v>
      </c>
      <c r="AL45" s="4">
        <f t="shared" si="15"/>
        <v>7</v>
      </c>
      <c r="AM45" s="5">
        <f t="shared" si="12"/>
        <v>2</v>
      </c>
      <c r="AN45" s="94">
        <f t="shared" si="17"/>
        <v>0</v>
      </c>
      <c r="AO45" s="4">
        <f t="shared" si="17"/>
        <v>0</v>
      </c>
      <c r="AP45" s="4">
        <f t="shared" si="17"/>
        <v>0</v>
      </c>
      <c r="AQ45" s="4">
        <f t="shared" si="17"/>
        <v>0</v>
      </c>
      <c r="AR45" s="4">
        <f t="shared" si="17"/>
        <v>0</v>
      </c>
      <c r="AS45" s="4">
        <f t="shared" si="17"/>
        <v>0</v>
      </c>
      <c r="AT45" s="4">
        <f t="shared" si="17"/>
        <v>0</v>
      </c>
      <c r="AU45" s="4">
        <f t="shared" si="17"/>
        <v>0</v>
      </c>
      <c r="AV45" s="4">
        <f t="shared" si="17"/>
        <v>0</v>
      </c>
      <c r="AW45" s="4">
        <f t="shared" si="17"/>
        <v>0</v>
      </c>
      <c r="AX45" s="4">
        <f t="shared" si="17"/>
        <v>0</v>
      </c>
      <c r="AY45" s="4">
        <f t="shared" si="17"/>
        <v>0</v>
      </c>
      <c r="AZ45" s="4">
        <f t="shared" si="17"/>
        <v>0</v>
      </c>
      <c r="BA45" s="95">
        <f t="shared" si="17"/>
        <v>0</v>
      </c>
      <c r="BB45" s="96"/>
    </row>
    <row r="46" spans="1:54" s="97" customFormat="1" ht="24.75" customHeight="1">
      <c r="A46" s="155">
        <f t="shared" si="10"/>
        <v>41</v>
      </c>
      <c r="B46" s="156"/>
      <c r="C46" s="157"/>
      <c r="D46" s="158" t="s">
        <v>58</v>
      </c>
      <c r="E46" s="158"/>
      <c r="F46" s="159"/>
      <c r="G46" s="158" t="s">
        <v>59</v>
      </c>
      <c r="H46" s="155" t="str">
        <f t="shared" si="13"/>
        <v>Non</v>
      </c>
      <c r="I46" s="160">
        <f t="shared" si="14"/>
        <v>10</v>
      </c>
      <c r="J46" s="161"/>
      <c r="K46" s="161">
        <f>COUNTIF(L$5:AK$5,$D46)*4</f>
        <v>0</v>
      </c>
      <c r="L46" s="162">
        <v>1</v>
      </c>
      <c r="M46" s="163">
        <v>9</v>
      </c>
      <c r="N46" s="164"/>
      <c r="O46" s="163"/>
      <c r="P46" s="164"/>
      <c r="Q46" s="165"/>
      <c r="R46" s="166"/>
      <c r="S46" s="163"/>
      <c r="T46" s="166"/>
      <c r="U46" s="165"/>
      <c r="V46" s="166"/>
      <c r="W46" s="163"/>
      <c r="X46" s="166"/>
      <c r="Y46" s="163"/>
      <c r="Z46" s="166"/>
      <c r="AA46" s="165"/>
      <c r="AB46" s="166"/>
      <c r="AC46" s="163"/>
      <c r="AD46" s="164"/>
      <c r="AE46" s="165"/>
      <c r="AF46" s="166"/>
      <c r="AG46" s="163"/>
      <c r="AH46" s="166"/>
      <c r="AI46" s="163"/>
      <c r="AJ46" s="165"/>
      <c r="AK46" s="167"/>
      <c r="AL46" s="4">
        <f t="shared" si="15"/>
        <v>9</v>
      </c>
      <c r="AM46" s="5">
        <f t="shared" si="12"/>
        <v>2</v>
      </c>
      <c r="AN46" s="94">
        <f t="shared" si="17"/>
        <v>0</v>
      </c>
      <c r="AO46" s="4">
        <f t="shared" si="17"/>
        <v>0</v>
      </c>
      <c r="AP46" s="4">
        <f t="shared" si="17"/>
        <v>0</v>
      </c>
      <c r="AQ46" s="4">
        <f t="shared" si="17"/>
        <v>0</v>
      </c>
      <c r="AR46" s="4">
        <f t="shared" si="17"/>
        <v>0</v>
      </c>
      <c r="AS46" s="4">
        <f t="shared" si="17"/>
        <v>0</v>
      </c>
      <c r="AT46" s="4">
        <f t="shared" si="17"/>
        <v>0</v>
      </c>
      <c r="AU46" s="4">
        <f t="shared" si="17"/>
        <v>0</v>
      </c>
      <c r="AV46" s="4">
        <f t="shared" si="17"/>
        <v>0</v>
      </c>
      <c r="AW46" s="4">
        <f t="shared" si="17"/>
        <v>0</v>
      </c>
      <c r="AX46" s="4">
        <f t="shared" si="17"/>
        <v>0</v>
      </c>
      <c r="AY46" s="4">
        <f t="shared" si="17"/>
        <v>0</v>
      </c>
      <c r="AZ46" s="4">
        <f t="shared" si="17"/>
        <v>0</v>
      </c>
      <c r="BA46" s="95">
        <f t="shared" si="17"/>
        <v>0</v>
      </c>
      <c r="BB46" s="96"/>
    </row>
    <row r="47" spans="1:54" s="97" customFormat="1" ht="24.75" customHeight="1">
      <c r="A47" s="155">
        <f t="shared" si="10"/>
        <v>42</v>
      </c>
      <c r="B47" s="156"/>
      <c r="C47" s="157"/>
      <c r="D47" s="158" t="s">
        <v>222</v>
      </c>
      <c r="E47" s="158" t="s">
        <v>223</v>
      </c>
      <c r="F47" s="159"/>
      <c r="G47" s="184" t="s">
        <v>36</v>
      </c>
      <c r="H47" s="155" t="str">
        <f t="shared" si="13"/>
        <v>Non</v>
      </c>
      <c r="I47" s="160">
        <f t="shared" si="14"/>
        <v>7</v>
      </c>
      <c r="J47" s="161"/>
      <c r="K47" s="161"/>
      <c r="L47" s="162"/>
      <c r="M47" s="163"/>
      <c r="N47" s="164"/>
      <c r="O47" s="163"/>
      <c r="P47" s="164"/>
      <c r="Q47" s="165"/>
      <c r="R47" s="166"/>
      <c r="S47" s="163"/>
      <c r="T47" s="166"/>
      <c r="U47" s="165"/>
      <c r="V47" s="166"/>
      <c r="W47" s="163"/>
      <c r="X47" s="166"/>
      <c r="Y47" s="163"/>
      <c r="Z47" s="166"/>
      <c r="AA47" s="165"/>
      <c r="AB47" s="166"/>
      <c r="AC47" s="163"/>
      <c r="AD47" s="164"/>
      <c r="AE47" s="165"/>
      <c r="AF47" s="166"/>
      <c r="AG47" s="163"/>
      <c r="AH47" s="166"/>
      <c r="AI47" s="163"/>
      <c r="AJ47" s="165">
        <v>3</v>
      </c>
      <c r="AK47" s="167">
        <v>4</v>
      </c>
      <c r="AL47" s="4">
        <f t="shared" si="15"/>
        <v>4</v>
      </c>
      <c r="AM47" s="5">
        <f t="shared" si="12"/>
        <v>2</v>
      </c>
      <c r="AN47" s="94">
        <f t="shared" si="17"/>
        <v>0</v>
      </c>
      <c r="AO47" s="4">
        <f t="shared" si="17"/>
        <v>0</v>
      </c>
      <c r="AP47" s="4">
        <f t="shared" si="17"/>
        <v>0</v>
      </c>
      <c r="AQ47" s="4">
        <f t="shared" si="17"/>
        <v>0</v>
      </c>
      <c r="AR47" s="4">
        <f t="shared" si="17"/>
        <v>0</v>
      </c>
      <c r="AS47" s="4">
        <f t="shared" si="17"/>
        <v>0</v>
      </c>
      <c r="AT47" s="4">
        <f t="shared" si="17"/>
        <v>0</v>
      </c>
      <c r="AU47" s="4">
        <f t="shared" si="17"/>
        <v>0</v>
      </c>
      <c r="AV47" s="4">
        <f t="shared" si="17"/>
        <v>0</v>
      </c>
      <c r="AW47" s="4">
        <f t="shared" si="17"/>
        <v>0</v>
      </c>
      <c r="AX47" s="4">
        <f t="shared" si="17"/>
        <v>0</v>
      </c>
      <c r="AY47" s="4">
        <f t="shared" si="17"/>
        <v>0</v>
      </c>
      <c r="AZ47" s="4">
        <f t="shared" si="17"/>
        <v>0</v>
      </c>
      <c r="BA47" s="95">
        <f t="shared" si="17"/>
        <v>0</v>
      </c>
      <c r="BB47" s="96"/>
    </row>
    <row r="48" spans="1:54" s="97" customFormat="1" ht="24.75" customHeight="1">
      <c r="A48" s="155">
        <f t="shared" si="10"/>
        <v>43</v>
      </c>
      <c r="B48" s="156"/>
      <c r="C48" s="168"/>
      <c r="D48" s="158" t="s">
        <v>64</v>
      </c>
      <c r="E48" s="158"/>
      <c r="F48" s="159"/>
      <c r="G48" s="158" t="s">
        <v>40</v>
      </c>
      <c r="H48" s="155" t="str">
        <f t="shared" si="13"/>
        <v>Non</v>
      </c>
      <c r="I48" s="160">
        <f t="shared" si="14"/>
        <v>4</v>
      </c>
      <c r="J48" s="161"/>
      <c r="K48" s="161">
        <f>COUNTIF(L$5:AK$5,$D48)*4</f>
        <v>0</v>
      </c>
      <c r="L48" s="162">
        <v>2</v>
      </c>
      <c r="M48" s="163">
        <v>2</v>
      </c>
      <c r="N48" s="164"/>
      <c r="O48" s="163"/>
      <c r="P48" s="164"/>
      <c r="Q48" s="165"/>
      <c r="R48" s="166"/>
      <c r="S48" s="163"/>
      <c r="T48" s="166"/>
      <c r="U48" s="165"/>
      <c r="V48" s="166"/>
      <c r="W48" s="163"/>
      <c r="X48" s="166"/>
      <c r="Y48" s="163"/>
      <c r="Z48" s="166"/>
      <c r="AA48" s="165"/>
      <c r="AB48" s="166"/>
      <c r="AC48" s="163"/>
      <c r="AD48" s="164"/>
      <c r="AE48" s="165"/>
      <c r="AF48" s="166"/>
      <c r="AG48" s="163"/>
      <c r="AH48" s="166"/>
      <c r="AI48" s="163"/>
      <c r="AJ48" s="165"/>
      <c r="AK48" s="167"/>
      <c r="AL48" s="4">
        <f t="shared" si="15"/>
        <v>2</v>
      </c>
      <c r="AM48" s="5">
        <f t="shared" si="12"/>
        <v>2</v>
      </c>
      <c r="AN48" s="94">
        <f t="shared" si="17"/>
        <v>0</v>
      </c>
      <c r="AO48" s="4">
        <f t="shared" si="17"/>
        <v>0</v>
      </c>
      <c r="AP48" s="4">
        <f t="shared" si="17"/>
        <v>0</v>
      </c>
      <c r="AQ48" s="4">
        <f t="shared" si="17"/>
        <v>0</v>
      </c>
      <c r="AR48" s="4">
        <f t="shared" si="17"/>
        <v>0</v>
      </c>
      <c r="AS48" s="4">
        <f t="shared" si="17"/>
        <v>0</v>
      </c>
      <c r="AT48" s="4">
        <f t="shared" si="17"/>
        <v>0</v>
      </c>
      <c r="AU48" s="4">
        <f t="shared" si="17"/>
        <v>0</v>
      </c>
      <c r="AV48" s="4">
        <f t="shared" si="17"/>
        <v>0</v>
      </c>
      <c r="AW48" s="4">
        <f t="shared" si="17"/>
        <v>0</v>
      </c>
      <c r="AX48" s="4">
        <f t="shared" si="17"/>
        <v>0</v>
      </c>
      <c r="AY48" s="4">
        <f t="shared" si="17"/>
        <v>0</v>
      </c>
      <c r="AZ48" s="4">
        <f t="shared" si="17"/>
        <v>0</v>
      </c>
      <c r="BA48" s="95">
        <f t="shared" si="17"/>
        <v>0</v>
      </c>
      <c r="BB48" s="96"/>
    </row>
    <row r="49" spans="1:54" s="97" customFormat="1" ht="24.75" customHeight="1">
      <c r="A49" s="155">
        <f t="shared" si="10"/>
        <v>44</v>
      </c>
      <c r="B49" s="156"/>
      <c r="C49" s="168"/>
      <c r="D49" s="182" t="s">
        <v>158</v>
      </c>
      <c r="E49" s="182"/>
      <c r="F49" s="183"/>
      <c r="G49" s="182" t="s">
        <v>39</v>
      </c>
      <c r="H49" s="155" t="str">
        <f t="shared" si="13"/>
        <v>Non</v>
      </c>
      <c r="I49" s="160">
        <f t="shared" si="14"/>
        <v>3</v>
      </c>
      <c r="J49" s="161"/>
      <c r="K49" s="161">
        <f>COUNTIF(L$5:AK$5,$D49)*4</f>
        <v>0</v>
      </c>
      <c r="L49" s="162"/>
      <c r="M49" s="163"/>
      <c r="N49" s="164">
        <v>2</v>
      </c>
      <c r="O49" s="163">
        <v>1</v>
      </c>
      <c r="P49" s="164"/>
      <c r="Q49" s="165"/>
      <c r="R49" s="166"/>
      <c r="S49" s="163"/>
      <c r="T49" s="166"/>
      <c r="U49" s="165"/>
      <c r="V49" s="166"/>
      <c r="W49" s="163"/>
      <c r="X49" s="166"/>
      <c r="Y49" s="163"/>
      <c r="Z49" s="166"/>
      <c r="AA49" s="165"/>
      <c r="AB49" s="166"/>
      <c r="AC49" s="163"/>
      <c r="AD49" s="164"/>
      <c r="AE49" s="165"/>
      <c r="AF49" s="166"/>
      <c r="AG49" s="163"/>
      <c r="AH49" s="166"/>
      <c r="AI49" s="163"/>
      <c r="AJ49" s="165"/>
      <c r="AK49" s="167"/>
      <c r="AL49" s="4">
        <f t="shared" si="15"/>
        <v>2</v>
      </c>
      <c r="AM49" s="5">
        <f t="shared" si="12"/>
        <v>2</v>
      </c>
      <c r="AN49" s="94">
        <f t="shared" si="17"/>
        <v>0</v>
      </c>
      <c r="AO49" s="4">
        <f t="shared" si="17"/>
        <v>0</v>
      </c>
      <c r="AP49" s="4">
        <f t="shared" si="17"/>
        <v>0</v>
      </c>
      <c r="AQ49" s="4">
        <f t="shared" si="17"/>
        <v>0</v>
      </c>
      <c r="AR49" s="4">
        <f t="shared" si="17"/>
        <v>0</v>
      </c>
      <c r="AS49" s="4">
        <f t="shared" si="17"/>
        <v>0</v>
      </c>
      <c r="AT49" s="4">
        <f t="shared" si="17"/>
        <v>0</v>
      </c>
      <c r="AU49" s="4">
        <f t="shared" si="17"/>
        <v>0</v>
      </c>
      <c r="AV49" s="4">
        <f t="shared" si="17"/>
        <v>0</v>
      </c>
      <c r="AW49" s="4">
        <f t="shared" si="17"/>
        <v>0</v>
      </c>
      <c r="AX49" s="4">
        <f t="shared" si="17"/>
        <v>0</v>
      </c>
      <c r="AY49" s="4">
        <f t="shared" si="17"/>
        <v>0</v>
      </c>
      <c r="AZ49" s="4">
        <f t="shared" si="17"/>
        <v>0</v>
      </c>
      <c r="BA49" s="95">
        <f t="shared" si="17"/>
        <v>0</v>
      </c>
      <c r="BB49" s="96"/>
    </row>
    <row r="50" spans="1:54" s="97" customFormat="1" ht="24.75" customHeight="1" thickBot="1">
      <c r="A50" s="155">
        <f t="shared" si="10"/>
        <v>45</v>
      </c>
      <c r="B50" s="156"/>
      <c r="C50" s="157"/>
      <c r="D50" s="158" t="s">
        <v>228</v>
      </c>
      <c r="E50" s="158" t="s">
        <v>229</v>
      </c>
      <c r="F50" s="159"/>
      <c r="G50" s="184" t="s">
        <v>37</v>
      </c>
      <c r="H50" s="155" t="str">
        <f t="shared" si="13"/>
        <v>Non</v>
      </c>
      <c r="I50" s="160">
        <f t="shared" si="14"/>
        <v>3</v>
      </c>
      <c r="J50" s="161"/>
      <c r="K50" s="161"/>
      <c r="L50" s="162"/>
      <c r="M50" s="163"/>
      <c r="N50" s="164"/>
      <c r="O50" s="163"/>
      <c r="P50" s="164"/>
      <c r="Q50" s="165"/>
      <c r="R50" s="166"/>
      <c r="S50" s="163"/>
      <c r="T50" s="166"/>
      <c r="U50" s="165"/>
      <c r="V50" s="166"/>
      <c r="W50" s="163"/>
      <c r="X50" s="166"/>
      <c r="Y50" s="163"/>
      <c r="Z50" s="166"/>
      <c r="AA50" s="165"/>
      <c r="AB50" s="166"/>
      <c r="AC50" s="163"/>
      <c r="AD50" s="164"/>
      <c r="AE50" s="165"/>
      <c r="AF50" s="166"/>
      <c r="AG50" s="163"/>
      <c r="AH50" s="166"/>
      <c r="AI50" s="163"/>
      <c r="AJ50" s="165">
        <v>2</v>
      </c>
      <c r="AK50" s="167">
        <v>1</v>
      </c>
      <c r="AL50" s="4">
        <f t="shared" si="15"/>
        <v>2</v>
      </c>
      <c r="AM50" s="5">
        <f t="shared" si="12"/>
        <v>2</v>
      </c>
      <c r="AN50" s="94">
        <f t="shared" si="17"/>
        <v>0</v>
      </c>
      <c r="AO50" s="4">
        <f t="shared" si="17"/>
        <v>0</v>
      </c>
      <c r="AP50" s="4">
        <f t="shared" si="17"/>
        <v>0</v>
      </c>
      <c r="AQ50" s="4">
        <f t="shared" si="17"/>
        <v>0</v>
      </c>
      <c r="AR50" s="4">
        <f t="shared" si="17"/>
        <v>0</v>
      </c>
      <c r="AS50" s="4">
        <f t="shared" si="17"/>
        <v>0</v>
      </c>
      <c r="AT50" s="4">
        <f t="shared" si="17"/>
        <v>0</v>
      </c>
      <c r="AU50" s="4">
        <f t="shared" si="17"/>
        <v>0</v>
      </c>
      <c r="AV50" s="4">
        <f t="shared" si="17"/>
        <v>0</v>
      </c>
      <c r="AW50" s="4">
        <f t="shared" si="17"/>
        <v>0</v>
      </c>
      <c r="AX50" s="4">
        <f t="shared" si="17"/>
        <v>0</v>
      </c>
      <c r="AY50" s="4">
        <f t="shared" si="17"/>
        <v>0</v>
      </c>
      <c r="AZ50" s="4">
        <f t="shared" si="17"/>
        <v>0</v>
      </c>
      <c r="BA50" s="95">
        <f t="shared" si="17"/>
        <v>0</v>
      </c>
      <c r="BB50" s="96"/>
    </row>
    <row r="51" spans="1:54" s="97" customFormat="1" ht="24.75" customHeight="1" hidden="1">
      <c r="A51" s="155">
        <f t="shared" si="10"/>
        <v>46</v>
      </c>
      <c r="B51" s="156"/>
      <c r="C51" s="157"/>
      <c r="D51" s="158" t="s">
        <v>224</v>
      </c>
      <c r="E51" s="158" t="s">
        <v>225</v>
      </c>
      <c r="F51" s="159"/>
      <c r="G51" s="184" t="s">
        <v>180</v>
      </c>
      <c r="H51" s="155" t="str">
        <f t="shared" si="13"/>
        <v>Non</v>
      </c>
      <c r="I51" s="160">
        <f t="shared" si="14"/>
        <v>0</v>
      </c>
      <c r="J51" s="161"/>
      <c r="K51" s="161"/>
      <c r="L51" s="162"/>
      <c r="M51" s="163"/>
      <c r="N51" s="164"/>
      <c r="O51" s="163"/>
      <c r="P51" s="164"/>
      <c r="Q51" s="165"/>
      <c r="R51" s="166"/>
      <c r="S51" s="163"/>
      <c r="T51" s="166"/>
      <c r="U51" s="165"/>
      <c r="V51" s="166"/>
      <c r="W51" s="163"/>
      <c r="X51" s="166"/>
      <c r="Y51" s="163"/>
      <c r="Z51" s="166"/>
      <c r="AA51" s="165"/>
      <c r="AB51" s="166"/>
      <c r="AC51" s="163"/>
      <c r="AD51" s="164"/>
      <c r="AE51" s="165"/>
      <c r="AF51" s="166"/>
      <c r="AG51" s="163"/>
      <c r="AH51" s="166"/>
      <c r="AI51" s="163"/>
      <c r="AJ51" s="165"/>
      <c r="AK51" s="167"/>
      <c r="AL51" s="4">
        <f t="shared" si="15"/>
        <v>0</v>
      </c>
      <c r="AM51" s="5">
        <f t="shared" si="12"/>
        <v>0</v>
      </c>
      <c r="AN51" s="94">
        <f t="shared" si="17"/>
        <v>0</v>
      </c>
      <c r="AO51" s="4">
        <f t="shared" si="17"/>
        <v>0</v>
      </c>
      <c r="AP51" s="4">
        <f t="shared" si="17"/>
        <v>0</v>
      </c>
      <c r="AQ51" s="4">
        <f t="shared" si="17"/>
        <v>0</v>
      </c>
      <c r="AR51" s="4">
        <f t="shared" si="17"/>
        <v>0</v>
      </c>
      <c r="AS51" s="4">
        <f t="shared" si="17"/>
        <v>0</v>
      </c>
      <c r="AT51" s="4">
        <f t="shared" si="17"/>
        <v>0</v>
      </c>
      <c r="AU51" s="4">
        <f t="shared" si="17"/>
        <v>0</v>
      </c>
      <c r="AV51" s="4">
        <f t="shared" si="17"/>
        <v>0</v>
      </c>
      <c r="AW51" s="4">
        <f t="shared" si="17"/>
        <v>0</v>
      </c>
      <c r="AX51" s="4">
        <f t="shared" si="17"/>
        <v>0</v>
      </c>
      <c r="AY51" s="4">
        <f t="shared" si="17"/>
        <v>0</v>
      </c>
      <c r="AZ51" s="4">
        <f t="shared" si="17"/>
        <v>0</v>
      </c>
      <c r="BA51" s="95">
        <f t="shared" si="17"/>
        <v>0</v>
      </c>
      <c r="BB51" s="96"/>
    </row>
    <row r="52" spans="1:54" s="97" customFormat="1" ht="24.75" customHeight="1" hidden="1">
      <c r="A52" s="39">
        <f t="shared" si="10"/>
        <v>47</v>
      </c>
      <c r="B52" s="51"/>
      <c r="C52" s="56"/>
      <c r="D52" s="57"/>
      <c r="E52" s="57"/>
      <c r="F52" s="58"/>
      <c r="G52" s="131"/>
      <c r="H52" s="39" t="str">
        <f t="shared" si="13"/>
        <v>Non</v>
      </c>
      <c r="I52" s="14">
        <f t="shared" si="14"/>
        <v>0</v>
      </c>
      <c r="J52" s="117"/>
      <c r="K52" s="146"/>
      <c r="L52" s="15"/>
      <c r="M52" s="16"/>
      <c r="N52" s="54"/>
      <c r="O52" s="16"/>
      <c r="P52" s="54"/>
      <c r="Q52" s="55"/>
      <c r="R52" s="59"/>
      <c r="S52" s="16"/>
      <c r="T52" s="59"/>
      <c r="U52" s="55"/>
      <c r="V52" s="59"/>
      <c r="W52" s="16"/>
      <c r="X52" s="59"/>
      <c r="Y52" s="16"/>
      <c r="Z52" s="59"/>
      <c r="AA52" s="55"/>
      <c r="AB52" s="59"/>
      <c r="AC52" s="16"/>
      <c r="AD52" s="54"/>
      <c r="AE52" s="55"/>
      <c r="AF52" s="59"/>
      <c r="AG52" s="16"/>
      <c r="AH52" s="59"/>
      <c r="AI52" s="16"/>
      <c r="AJ52" s="55"/>
      <c r="AK52" s="82"/>
      <c r="AL52" s="4">
        <f t="shared" si="15"/>
        <v>0</v>
      </c>
      <c r="AM52" s="5">
        <f t="shared" si="12"/>
        <v>0</v>
      </c>
      <c r="AN52" s="94">
        <f t="shared" si="17"/>
        <v>0</v>
      </c>
      <c r="AO52" s="4">
        <f t="shared" si="17"/>
        <v>0</v>
      </c>
      <c r="AP52" s="4">
        <f t="shared" si="17"/>
        <v>0</v>
      </c>
      <c r="AQ52" s="4">
        <f t="shared" si="17"/>
        <v>0</v>
      </c>
      <c r="AR52" s="4">
        <f t="shared" si="17"/>
        <v>0</v>
      </c>
      <c r="AS52" s="4">
        <f t="shared" si="17"/>
        <v>0</v>
      </c>
      <c r="AT52" s="4">
        <f t="shared" si="17"/>
        <v>0</v>
      </c>
      <c r="AU52" s="4">
        <f t="shared" si="17"/>
        <v>0</v>
      </c>
      <c r="AV52" s="4">
        <f t="shared" si="17"/>
        <v>0</v>
      </c>
      <c r="AW52" s="4">
        <f t="shared" si="17"/>
        <v>0</v>
      </c>
      <c r="AX52" s="4">
        <f t="shared" si="17"/>
        <v>0</v>
      </c>
      <c r="AY52" s="4">
        <f t="shared" si="17"/>
        <v>0</v>
      </c>
      <c r="AZ52" s="4">
        <f t="shared" si="17"/>
        <v>0</v>
      </c>
      <c r="BA52" s="95">
        <f t="shared" si="17"/>
        <v>0</v>
      </c>
      <c r="BB52" s="96"/>
    </row>
    <row r="53" spans="1:54" s="97" customFormat="1" ht="24.75" customHeight="1" hidden="1">
      <c r="A53" s="39">
        <f t="shared" si="10"/>
        <v>48</v>
      </c>
      <c r="B53" s="51"/>
      <c r="C53" s="56"/>
      <c r="D53" s="57"/>
      <c r="E53" s="57"/>
      <c r="F53" s="58"/>
      <c r="G53" s="131"/>
      <c r="H53" s="39" t="str">
        <f t="shared" si="13"/>
        <v>Non</v>
      </c>
      <c r="I53" s="14">
        <f t="shared" si="14"/>
        <v>0</v>
      </c>
      <c r="J53" s="117"/>
      <c r="K53" s="146"/>
      <c r="L53" s="15"/>
      <c r="M53" s="16"/>
      <c r="N53" s="54"/>
      <c r="O53" s="16"/>
      <c r="P53" s="54"/>
      <c r="Q53" s="55"/>
      <c r="R53" s="59"/>
      <c r="S53" s="16"/>
      <c r="T53" s="59"/>
      <c r="U53" s="55"/>
      <c r="V53" s="59"/>
      <c r="W53" s="16"/>
      <c r="X53" s="59"/>
      <c r="Y53" s="16"/>
      <c r="Z53" s="59"/>
      <c r="AA53" s="55"/>
      <c r="AB53" s="59"/>
      <c r="AC53" s="16"/>
      <c r="AD53" s="54"/>
      <c r="AE53" s="55"/>
      <c r="AF53" s="59"/>
      <c r="AG53" s="16"/>
      <c r="AH53" s="59"/>
      <c r="AI53" s="16"/>
      <c r="AJ53" s="55"/>
      <c r="AK53" s="82"/>
      <c r="AL53" s="4">
        <f t="shared" si="15"/>
        <v>0</v>
      </c>
      <c r="AM53" s="5">
        <f t="shared" si="12"/>
        <v>0</v>
      </c>
      <c r="AN53" s="94">
        <f t="shared" si="17"/>
        <v>0</v>
      </c>
      <c r="AO53" s="4">
        <f t="shared" si="17"/>
        <v>0</v>
      </c>
      <c r="AP53" s="4">
        <f t="shared" si="17"/>
        <v>0</v>
      </c>
      <c r="AQ53" s="4">
        <f t="shared" si="17"/>
        <v>0</v>
      </c>
      <c r="AR53" s="4">
        <f t="shared" si="17"/>
        <v>0</v>
      </c>
      <c r="AS53" s="4">
        <f t="shared" si="17"/>
        <v>0</v>
      </c>
      <c r="AT53" s="4">
        <f t="shared" si="17"/>
        <v>0</v>
      </c>
      <c r="AU53" s="4">
        <f t="shared" si="17"/>
        <v>0</v>
      </c>
      <c r="AV53" s="4">
        <f t="shared" si="17"/>
        <v>0</v>
      </c>
      <c r="AW53" s="4">
        <f t="shared" si="17"/>
        <v>0</v>
      </c>
      <c r="AX53" s="4">
        <f t="shared" si="17"/>
        <v>0</v>
      </c>
      <c r="AY53" s="4">
        <f t="shared" si="17"/>
        <v>0</v>
      </c>
      <c r="AZ53" s="4">
        <f t="shared" si="17"/>
        <v>0</v>
      </c>
      <c r="BA53" s="95">
        <f t="shared" si="17"/>
        <v>0</v>
      </c>
      <c r="BB53" s="96"/>
    </row>
    <row r="54" spans="1:54" s="97" customFormat="1" ht="24.75" customHeight="1" hidden="1">
      <c r="A54" s="39">
        <f t="shared" si="10"/>
        <v>49</v>
      </c>
      <c r="B54" s="51"/>
      <c r="C54" s="56"/>
      <c r="D54" s="57"/>
      <c r="E54" s="57"/>
      <c r="F54" s="58"/>
      <c r="G54" s="131"/>
      <c r="H54" s="39" t="str">
        <f t="shared" si="13"/>
        <v>Non</v>
      </c>
      <c r="I54" s="14">
        <f t="shared" si="14"/>
        <v>0</v>
      </c>
      <c r="J54" s="117"/>
      <c r="K54" s="146"/>
      <c r="L54" s="15"/>
      <c r="M54" s="16"/>
      <c r="N54" s="54"/>
      <c r="O54" s="16"/>
      <c r="P54" s="54"/>
      <c r="Q54" s="55"/>
      <c r="R54" s="59"/>
      <c r="S54" s="16"/>
      <c r="T54" s="59"/>
      <c r="U54" s="55"/>
      <c r="V54" s="59"/>
      <c r="W54" s="16"/>
      <c r="X54" s="59"/>
      <c r="Y54" s="16"/>
      <c r="Z54" s="59"/>
      <c r="AA54" s="55"/>
      <c r="AB54" s="59"/>
      <c r="AC54" s="16"/>
      <c r="AD54" s="54"/>
      <c r="AE54" s="55"/>
      <c r="AF54" s="59"/>
      <c r="AG54" s="16"/>
      <c r="AH54" s="59"/>
      <c r="AI54" s="16"/>
      <c r="AJ54" s="55"/>
      <c r="AK54" s="82"/>
      <c r="AL54" s="4">
        <f t="shared" si="15"/>
        <v>0</v>
      </c>
      <c r="AM54" s="5">
        <f t="shared" si="12"/>
        <v>0</v>
      </c>
      <c r="AN54" s="94">
        <f t="shared" si="17"/>
        <v>0</v>
      </c>
      <c r="AO54" s="4">
        <f t="shared" si="17"/>
        <v>0</v>
      </c>
      <c r="AP54" s="4">
        <f t="shared" si="17"/>
        <v>0</v>
      </c>
      <c r="AQ54" s="4">
        <f t="shared" si="17"/>
        <v>0</v>
      </c>
      <c r="AR54" s="4">
        <f t="shared" si="17"/>
        <v>0</v>
      </c>
      <c r="AS54" s="4">
        <f t="shared" si="17"/>
        <v>0</v>
      </c>
      <c r="AT54" s="4">
        <f t="shared" si="17"/>
        <v>0</v>
      </c>
      <c r="AU54" s="4">
        <f t="shared" si="17"/>
        <v>0</v>
      </c>
      <c r="AV54" s="4">
        <f t="shared" si="17"/>
        <v>0</v>
      </c>
      <c r="AW54" s="4">
        <f t="shared" si="17"/>
        <v>0</v>
      </c>
      <c r="AX54" s="4">
        <f t="shared" si="17"/>
        <v>0</v>
      </c>
      <c r="AY54" s="4">
        <f t="shared" si="17"/>
        <v>0</v>
      </c>
      <c r="AZ54" s="4">
        <f t="shared" si="17"/>
        <v>0</v>
      </c>
      <c r="BA54" s="95">
        <f t="shared" si="17"/>
        <v>0</v>
      </c>
      <c r="BB54" s="96"/>
    </row>
    <row r="55" spans="1:54" s="97" customFormat="1" ht="24.75" customHeight="1" hidden="1">
      <c r="A55" s="39">
        <f t="shared" si="10"/>
        <v>50</v>
      </c>
      <c r="B55" s="51"/>
      <c r="C55" s="56"/>
      <c r="D55" s="57"/>
      <c r="E55" s="57"/>
      <c r="F55" s="58"/>
      <c r="G55" s="131"/>
      <c r="H55" s="39" t="str">
        <f t="shared" si="13"/>
        <v>Non</v>
      </c>
      <c r="I55" s="14">
        <f t="shared" si="14"/>
        <v>0</v>
      </c>
      <c r="J55" s="117"/>
      <c r="K55" s="146"/>
      <c r="L55" s="15"/>
      <c r="M55" s="16"/>
      <c r="N55" s="54"/>
      <c r="O55" s="16"/>
      <c r="P55" s="54"/>
      <c r="Q55" s="55"/>
      <c r="R55" s="59"/>
      <c r="S55" s="16"/>
      <c r="T55" s="59"/>
      <c r="U55" s="55"/>
      <c r="V55" s="59"/>
      <c r="W55" s="16"/>
      <c r="X55" s="59"/>
      <c r="Y55" s="16"/>
      <c r="Z55" s="59"/>
      <c r="AA55" s="55"/>
      <c r="AB55" s="59"/>
      <c r="AC55" s="16"/>
      <c r="AD55" s="54"/>
      <c r="AE55" s="55"/>
      <c r="AF55" s="59"/>
      <c r="AG55" s="16"/>
      <c r="AH55" s="59"/>
      <c r="AI55" s="16"/>
      <c r="AJ55" s="55"/>
      <c r="AK55" s="82"/>
      <c r="AL55" s="4">
        <f t="shared" si="15"/>
        <v>0</v>
      </c>
      <c r="AM55" s="5">
        <f t="shared" si="12"/>
        <v>0</v>
      </c>
      <c r="AN55" s="94">
        <f t="shared" si="17"/>
        <v>0</v>
      </c>
      <c r="AO55" s="4">
        <f t="shared" si="17"/>
        <v>0</v>
      </c>
      <c r="AP55" s="4">
        <f t="shared" si="17"/>
        <v>0</v>
      </c>
      <c r="AQ55" s="4">
        <f t="shared" si="17"/>
        <v>0</v>
      </c>
      <c r="AR55" s="4">
        <f t="shared" si="17"/>
        <v>0</v>
      </c>
      <c r="AS55" s="4">
        <f t="shared" si="17"/>
        <v>0</v>
      </c>
      <c r="AT55" s="4">
        <f t="shared" si="17"/>
        <v>0</v>
      </c>
      <c r="AU55" s="4">
        <f t="shared" si="17"/>
        <v>0</v>
      </c>
      <c r="AV55" s="4">
        <f t="shared" si="17"/>
        <v>0</v>
      </c>
      <c r="AW55" s="4">
        <f t="shared" si="17"/>
        <v>0</v>
      </c>
      <c r="AX55" s="4">
        <f t="shared" si="17"/>
        <v>0</v>
      </c>
      <c r="AY55" s="4">
        <f t="shared" si="17"/>
        <v>0</v>
      </c>
      <c r="AZ55" s="4">
        <f t="shared" si="17"/>
        <v>0</v>
      </c>
      <c r="BA55" s="95">
        <f t="shared" si="17"/>
        <v>0</v>
      </c>
      <c r="BB55" s="96"/>
    </row>
    <row r="56" spans="1:54" s="97" customFormat="1" ht="24.75" customHeight="1" hidden="1" thickBot="1">
      <c r="A56" s="39">
        <f t="shared" si="10"/>
        <v>51</v>
      </c>
      <c r="B56" s="51"/>
      <c r="C56" s="56"/>
      <c r="D56" s="57"/>
      <c r="E56" s="57"/>
      <c r="F56" s="58"/>
      <c r="G56" s="131"/>
      <c r="H56" s="39" t="str">
        <f t="shared" si="13"/>
        <v>Non</v>
      </c>
      <c r="I56" s="14">
        <f t="shared" si="14"/>
        <v>0</v>
      </c>
      <c r="J56" s="117"/>
      <c r="K56" s="146">
        <f>COUNTIF(L$5:AK$5,$D56)*4</f>
        <v>0</v>
      </c>
      <c r="L56" s="15"/>
      <c r="M56" s="16"/>
      <c r="N56" s="54"/>
      <c r="O56" s="16"/>
      <c r="P56" s="54"/>
      <c r="Q56" s="55"/>
      <c r="R56" s="59"/>
      <c r="S56" s="16"/>
      <c r="T56" s="59"/>
      <c r="U56" s="55"/>
      <c r="V56" s="59"/>
      <c r="W56" s="16"/>
      <c r="X56" s="59"/>
      <c r="Y56" s="16"/>
      <c r="Z56" s="59"/>
      <c r="AA56" s="55"/>
      <c r="AB56" s="59"/>
      <c r="AC56" s="16"/>
      <c r="AD56" s="54"/>
      <c r="AE56" s="55"/>
      <c r="AF56" s="59"/>
      <c r="AG56" s="16"/>
      <c r="AH56" s="59"/>
      <c r="AI56" s="16"/>
      <c r="AJ56" s="55"/>
      <c r="AK56" s="82"/>
      <c r="AL56" s="4">
        <f t="shared" si="15"/>
        <v>0</v>
      </c>
      <c r="AM56" s="5">
        <f>COUNTA(L56:AK56)</f>
        <v>0</v>
      </c>
      <c r="AN56" s="94">
        <f t="shared" si="7"/>
        <v>0</v>
      </c>
      <c r="AO56" s="4">
        <f t="shared" si="7"/>
        <v>0</v>
      </c>
      <c r="AP56" s="4">
        <f t="shared" si="7"/>
        <v>0</v>
      </c>
      <c r="AQ56" s="4">
        <f t="shared" si="7"/>
        <v>0</v>
      </c>
      <c r="AR56" s="4">
        <f t="shared" si="7"/>
        <v>0</v>
      </c>
      <c r="AS56" s="4">
        <f t="shared" si="7"/>
        <v>0</v>
      </c>
      <c r="AT56" s="4">
        <f t="shared" si="7"/>
        <v>0</v>
      </c>
      <c r="AU56" s="4">
        <f t="shared" si="7"/>
        <v>0</v>
      </c>
      <c r="AV56" s="4">
        <f t="shared" si="7"/>
        <v>0</v>
      </c>
      <c r="AW56" s="4">
        <f t="shared" si="7"/>
        <v>0</v>
      </c>
      <c r="AX56" s="4">
        <f t="shared" si="7"/>
        <v>0</v>
      </c>
      <c r="AY56" s="4">
        <f t="shared" si="7"/>
        <v>0</v>
      </c>
      <c r="AZ56" s="4">
        <f t="shared" si="7"/>
        <v>0</v>
      </c>
      <c r="BA56" s="95">
        <f t="shared" si="7"/>
        <v>0</v>
      </c>
      <c r="BB56" s="96"/>
    </row>
    <row r="57" spans="1:54" s="97" customFormat="1" ht="24.75" customHeight="1" thickBot="1">
      <c r="A57" s="84"/>
      <c r="B57" s="85"/>
      <c r="C57" s="86" t="s">
        <v>6</v>
      </c>
      <c r="D57" s="86"/>
      <c r="E57" s="86"/>
      <c r="F57" s="86"/>
      <c r="G57" s="86"/>
      <c r="H57" s="85"/>
      <c r="I57" s="13"/>
      <c r="J57" s="85"/>
      <c r="K57" s="147"/>
      <c r="L57" s="87">
        <f>COUNT(L$6:L56)</f>
        <v>28</v>
      </c>
      <c r="M57" s="88">
        <f>COUNT(M$6:M56)</f>
        <v>28</v>
      </c>
      <c r="N57" s="89">
        <f>COUNT(N$6:N56)</f>
        <v>28</v>
      </c>
      <c r="O57" s="88">
        <f>COUNT(O$6:O56)</f>
        <v>28</v>
      </c>
      <c r="P57" s="89">
        <f>COUNT(P$6:P56)</f>
        <v>0</v>
      </c>
      <c r="Q57" s="90">
        <f>COUNT(Q$6:Q56)</f>
        <v>0</v>
      </c>
      <c r="R57" s="91">
        <f>COUNT(R$6:R56)</f>
        <v>0</v>
      </c>
      <c r="S57" s="88">
        <f>COUNT(S$6:S56)</f>
        <v>0</v>
      </c>
      <c r="T57" s="91">
        <f>COUNT(T$6:T56)</f>
        <v>0</v>
      </c>
      <c r="U57" s="90">
        <f>COUNT(U$6:U56)</f>
        <v>0</v>
      </c>
      <c r="V57" s="91">
        <f>COUNT(V$6:V56)</f>
        <v>0</v>
      </c>
      <c r="W57" s="88">
        <f>COUNT(W$6:W56)</f>
        <v>0</v>
      </c>
      <c r="X57" s="91">
        <f>COUNT(X$6:X56)</f>
        <v>0</v>
      </c>
      <c r="Y57" s="88">
        <f>COUNT(Y$6:Y56)</f>
        <v>0</v>
      </c>
      <c r="Z57" s="91">
        <f>COUNT(Z$6:Z56)</f>
        <v>0</v>
      </c>
      <c r="AA57" s="90">
        <f>COUNT(AA$6:AA56)</f>
        <v>0</v>
      </c>
      <c r="AB57" s="91">
        <f>COUNT(AB$6:AB56)</f>
        <v>0</v>
      </c>
      <c r="AC57" s="88">
        <f>COUNT(AC$6:AC56)</f>
        <v>0</v>
      </c>
      <c r="AD57" s="89">
        <f>COUNT(AD$6:AD56)</f>
        <v>0</v>
      </c>
      <c r="AE57" s="90">
        <f>COUNT(AE$6:AE56)</f>
        <v>0</v>
      </c>
      <c r="AF57" s="91">
        <f>COUNT(AF$6:AF56)</f>
        <v>0</v>
      </c>
      <c r="AG57" s="88">
        <f>COUNT(AG$6:AG56)</f>
        <v>0</v>
      </c>
      <c r="AH57" s="91">
        <f>COUNT(AH$6:AH56)</f>
        <v>0</v>
      </c>
      <c r="AI57" s="88">
        <f>COUNT(AI$6:AI56)</f>
        <v>0</v>
      </c>
      <c r="AJ57" s="90">
        <f>COUNT(AJ$6:AJ56)</f>
        <v>29</v>
      </c>
      <c r="AK57" s="92">
        <f>COUNT(AK$6:AK56)</f>
        <v>29</v>
      </c>
      <c r="AL57" s="4"/>
      <c r="AM57" s="5"/>
      <c r="AN57" s="125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96"/>
    </row>
    <row r="58" spans="1:54" ht="23.25" customHeight="1">
      <c r="A58" s="11"/>
      <c r="B58" s="40"/>
      <c r="D58" s="42"/>
      <c r="E58" s="42"/>
      <c r="F58" s="9" t="s">
        <v>15</v>
      </c>
      <c r="G58" s="43">
        <f>Nbcourse</f>
        <v>5</v>
      </c>
      <c r="I58" s="44"/>
      <c r="J58" s="11"/>
      <c r="K58" s="11"/>
      <c r="M58" s="45"/>
      <c r="N58" s="5"/>
      <c r="O58" s="5"/>
      <c r="T58" s="46"/>
      <c r="U58" s="5"/>
      <c r="V58" s="5"/>
      <c r="W58" s="5"/>
      <c r="X58" s="9" t="s">
        <v>16</v>
      </c>
      <c r="Y58" s="10">
        <f>classé/2</f>
        <v>2</v>
      </c>
      <c r="Z58" s="46" t="s">
        <v>17</v>
      </c>
      <c r="AA58" s="5"/>
      <c r="AB58" s="5"/>
      <c r="AC58" s="5"/>
      <c r="AD58" s="5"/>
      <c r="AE58" s="5"/>
      <c r="AF58" s="9"/>
      <c r="AG58" s="10"/>
      <c r="AH58" s="5"/>
      <c r="AI58" s="5"/>
      <c r="AJ58" s="5"/>
      <c r="AK58" s="47"/>
      <c r="AL58" s="47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42"/>
    </row>
    <row r="59" spans="1:54" ht="12.75">
      <c r="A59" s="11"/>
      <c r="B59" s="11"/>
      <c r="C59" s="42"/>
      <c r="D59" s="42"/>
      <c r="E59" s="42"/>
      <c r="F59" s="42"/>
      <c r="G59" s="42"/>
      <c r="H59" s="11"/>
      <c r="I59" s="44"/>
      <c r="J59" s="11"/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47"/>
      <c r="AL59" s="47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42"/>
    </row>
    <row r="60" spans="1:54" ht="12.75">
      <c r="A60" s="11"/>
      <c r="B60" s="11"/>
      <c r="C60" s="48"/>
      <c r="D60" s="42"/>
      <c r="E60" s="42"/>
      <c r="F60" s="42"/>
      <c r="G60" s="42"/>
      <c r="H60" s="11"/>
      <c r="I60" s="44"/>
      <c r="J60" s="11"/>
      <c r="K60" s="1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47"/>
      <c r="AL60" s="47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42"/>
    </row>
    <row r="61" spans="1:54" ht="12.75">
      <c r="A61" s="11"/>
      <c r="B61" s="11"/>
      <c r="C61" s="48"/>
      <c r="D61" s="42"/>
      <c r="E61" s="42"/>
      <c r="F61" s="42"/>
      <c r="G61" s="42"/>
      <c r="H61" s="11"/>
      <c r="I61" s="44"/>
      <c r="J61" s="11"/>
      <c r="K61" s="1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47"/>
      <c r="AL61" s="47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42"/>
    </row>
    <row r="62" spans="1:54" ht="12.75">
      <c r="A62" s="11"/>
      <c r="B62" s="11"/>
      <c r="C62" s="48"/>
      <c r="D62" s="42"/>
      <c r="E62" s="42"/>
      <c r="F62" s="42"/>
      <c r="G62" s="42"/>
      <c r="H62" s="11"/>
      <c r="I62" s="44"/>
      <c r="J62" s="11"/>
      <c r="K62" s="1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47"/>
      <c r="AL62" s="47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56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108</v>
      </c>
      <c r="M5" s="133"/>
      <c r="N5" s="134" t="s">
        <v>109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 t="s">
        <v>109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>
        <v>46.435</v>
      </c>
      <c r="BC5" s="105"/>
    </row>
    <row r="6" spans="1:55" s="97" customFormat="1" ht="24.75" customHeight="1">
      <c r="A6" s="110">
        <v>1</v>
      </c>
      <c r="B6" s="111" t="s">
        <v>120</v>
      </c>
      <c r="C6" s="128"/>
      <c r="D6" s="113" t="s">
        <v>109</v>
      </c>
      <c r="E6" s="113"/>
      <c r="F6" s="114"/>
      <c r="G6" s="113" t="s">
        <v>38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248</v>
      </c>
      <c r="J6" s="116"/>
      <c r="K6" s="146">
        <f aca="true" t="shared" si="2" ref="K6:K35">COUNTIF(L$5:AK$5,$D6)*4</f>
        <v>8</v>
      </c>
      <c r="L6" s="118">
        <v>40</v>
      </c>
      <c r="M6" s="119">
        <v>40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7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 t="s">
        <v>121</v>
      </c>
      <c r="C7" s="52"/>
      <c r="D7" s="57" t="s">
        <v>114</v>
      </c>
      <c r="E7" s="57"/>
      <c r="F7" s="58"/>
      <c r="G7" s="57" t="s">
        <v>37</v>
      </c>
      <c r="H7" s="39" t="str">
        <f t="shared" si="0"/>
        <v>Oui</v>
      </c>
      <c r="I7" s="14">
        <f t="shared" si="1"/>
        <v>120</v>
      </c>
      <c r="J7" s="117"/>
      <c r="K7" s="146">
        <f t="shared" si="2"/>
        <v>0</v>
      </c>
      <c r="L7" s="15">
        <v>20</v>
      </c>
      <c r="M7" s="16">
        <v>20</v>
      </c>
      <c r="N7" s="54">
        <v>26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22</v>
      </c>
      <c r="AL7" s="4">
        <f t="shared" si="3"/>
        <v>26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 t="s">
        <v>121</v>
      </c>
      <c r="C8" s="52"/>
      <c r="D8" s="151" t="s">
        <v>162</v>
      </c>
      <c r="E8" s="57"/>
      <c r="F8" s="58"/>
      <c r="G8" s="151" t="s">
        <v>37</v>
      </c>
      <c r="H8" s="39" t="str">
        <f t="shared" si="0"/>
        <v>Oui</v>
      </c>
      <c r="I8" s="14">
        <f t="shared" si="1"/>
        <v>112</v>
      </c>
      <c r="J8" s="117"/>
      <c r="K8" s="146">
        <f t="shared" si="2"/>
        <v>0</v>
      </c>
      <c r="L8" s="15"/>
      <c r="M8" s="16"/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26</v>
      </c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156" t="s">
        <v>120</v>
      </c>
      <c r="C9" s="157"/>
      <c r="D9" s="158" t="s">
        <v>108</v>
      </c>
      <c r="E9" s="158"/>
      <c r="F9" s="159"/>
      <c r="G9" s="158" t="s">
        <v>38</v>
      </c>
      <c r="H9" s="155" t="str">
        <f t="shared" si="0"/>
        <v>Non</v>
      </c>
      <c r="I9" s="160">
        <f t="shared" si="1"/>
        <v>104</v>
      </c>
      <c r="J9" s="161"/>
      <c r="K9" s="161">
        <f t="shared" si="2"/>
        <v>4</v>
      </c>
      <c r="L9" s="162">
        <v>50</v>
      </c>
      <c r="M9" s="163">
        <v>50</v>
      </c>
      <c r="N9" s="164"/>
      <c r="O9" s="163"/>
      <c r="P9" s="164"/>
      <c r="Q9" s="165"/>
      <c r="R9" s="166"/>
      <c r="S9" s="163"/>
      <c r="T9" s="166"/>
      <c r="U9" s="165"/>
      <c r="V9" s="166"/>
      <c r="W9" s="163"/>
      <c r="X9" s="166"/>
      <c r="Y9" s="163"/>
      <c r="Z9" s="166"/>
      <c r="AA9" s="165"/>
      <c r="AB9" s="166"/>
      <c r="AC9" s="163"/>
      <c r="AD9" s="164"/>
      <c r="AE9" s="165"/>
      <c r="AF9" s="166"/>
      <c r="AG9" s="163"/>
      <c r="AH9" s="166"/>
      <c r="AI9" s="163"/>
      <c r="AJ9" s="165"/>
      <c r="AK9" s="167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156" t="s">
        <v>121</v>
      </c>
      <c r="C10" s="168"/>
      <c r="D10" s="169" t="s">
        <v>161</v>
      </c>
      <c r="E10" s="158"/>
      <c r="F10" s="159"/>
      <c r="G10" s="169" t="s">
        <v>148</v>
      </c>
      <c r="H10" s="155" t="str">
        <f t="shared" si="0"/>
        <v>Non</v>
      </c>
      <c r="I10" s="160">
        <f t="shared" si="1"/>
        <v>80</v>
      </c>
      <c r="J10" s="161"/>
      <c r="K10" s="161">
        <f t="shared" si="2"/>
        <v>0</v>
      </c>
      <c r="L10" s="162"/>
      <c r="M10" s="163"/>
      <c r="N10" s="164">
        <v>40</v>
      </c>
      <c r="O10" s="163">
        <v>40</v>
      </c>
      <c r="P10" s="164"/>
      <c r="Q10" s="165"/>
      <c r="R10" s="166"/>
      <c r="S10" s="163"/>
      <c r="T10" s="166"/>
      <c r="U10" s="165"/>
      <c r="V10" s="166"/>
      <c r="W10" s="163"/>
      <c r="X10" s="166"/>
      <c r="Y10" s="163"/>
      <c r="Z10" s="166"/>
      <c r="AA10" s="165"/>
      <c r="AB10" s="166"/>
      <c r="AC10" s="163"/>
      <c r="AD10" s="164"/>
      <c r="AE10" s="165"/>
      <c r="AF10" s="166"/>
      <c r="AG10" s="163"/>
      <c r="AH10" s="166"/>
      <c r="AI10" s="163"/>
      <c r="AJ10" s="165"/>
      <c r="AK10" s="167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156" t="s">
        <v>120</v>
      </c>
      <c r="C11" s="168"/>
      <c r="D11" s="158" t="s">
        <v>236</v>
      </c>
      <c r="E11" s="158" t="s">
        <v>237</v>
      </c>
      <c r="F11" s="159"/>
      <c r="G11" s="158" t="s">
        <v>238</v>
      </c>
      <c r="H11" s="155" t="str">
        <f t="shared" si="0"/>
        <v>Non</v>
      </c>
      <c r="I11" s="160">
        <f t="shared" si="1"/>
        <v>80</v>
      </c>
      <c r="J11" s="161"/>
      <c r="K11" s="161">
        <f t="shared" si="2"/>
        <v>0</v>
      </c>
      <c r="L11" s="162"/>
      <c r="M11" s="163"/>
      <c r="N11" s="164"/>
      <c r="O11" s="163"/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>
        <v>40</v>
      </c>
      <c r="AK11" s="167">
        <v>40</v>
      </c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156" t="s">
        <v>121</v>
      </c>
      <c r="C12" s="168"/>
      <c r="D12" s="158" t="s">
        <v>110</v>
      </c>
      <c r="E12" s="158"/>
      <c r="F12" s="159"/>
      <c r="G12" s="157" t="s">
        <v>122</v>
      </c>
      <c r="H12" s="155" t="str">
        <f t="shared" si="0"/>
        <v>Non</v>
      </c>
      <c r="I12" s="160">
        <f t="shared" si="1"/>
        <v>64</v>
      </c>
      <c r="J12" s="161"/>
      <c r="K12" s="161">
        <f t="shared" si="2"/>
        <v>0</v>
      </c>
      <c r="L12" s="162">
        <v>32</v>
      </c>
      <c r="M12" s="163">
        <v>32</v>
      </c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/>
      <c r="AK12" s="167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156" t="s">
        <v>121</v>
      </c>
      <c r="C13" s="168"/>
      <c r="D13" s="158" t="s">
        <v>234</v>
      </c>
      <c r="E13" s="158" t="s">
        <v>235</v>
      </c>
      <c r="F13" s="159"/>
      <c r="G13" s="158" t="s">
        <v>36</v>
      </c>
      <c r="H13" s="155" t="str">
        <f t="shared" si="0"/>
        <v>Non</v>
      </c>
      <c r="I13" s="160">
        <f t="shared" si="1"/>
        <v>64</v>
      </c>
      <c r="J13" s="161"/>
      <c r="K13" s="161">
        <f t="shared" si="2"/>
        <v>0</v>
      </c>
      <c r="L13" s="162"/>
      <c r="M13" s="163"/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>
        <v>32</v>
      </c>
      <c r="AK13" s="167">
        <v>32</v>
      </c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156" t="s">
        <v>121</v>
      </c>
      <c r="C14" s="157"/>
      <c r="D14" s="158" t="s">
        <v>111</v>
      </c>
      <c r="E14" s="158"/>
      <c r="F14" s="159"/>
      <c r="G14" s="158" t="s">
        <v>122</v>
      </c>
      <c r="H14" s="155" t="str">
        <f t="shared" si="0"/>
        <v>Non</v>
      </c>
      <c r="I14" s="160">
        <f t="shared" si="1"/>
        <v>52</v>
      </c>
      <c r="J14" s="161"/>
      <c r="K14" s="161">
        <f t="shared" si="2"/>
        <v>0</v>
      </c>
      <c r="L14" s="162">
        <v>26</v>
      </c>
      <c r="M14" s="163">
        <v>26</v>
      </c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/>
      <c r="AK14" s="167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156" t="s">
        <v>121</v>
      </c>
      <c r="C15" s="168"/>
      <c r="D15" s="158" t="s">
        <v>112</v>
      </c>
      <c r="E15" s="158"/>
      <c r="F15" s="159"/>
      <c r="G15" s="158" t="s">
        <v>122</v>
      </c>
      <c r="H15" s="155" t="str">
        <f t="shared" si="0"/>
        <v>Non</v>
      </c>
      <c r="I15" s="160">
        <f t="shared" si="1"/>
        <v>44</v>
      </c>
      <c r="J15" s="161"/>
      <c r="K15" s="161">
        <f t="shared" si="2"/>
        <v>0</v>
      </c>
      <c r="L15" s="162">
        <v>22</v>
      </c>
      <c r="M15" s="163">
        <v>22</v>
      </c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/>
      <c r="AK15" s="167"/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thickBot="1">
      <c r="A16" s="62">
        <f t="shared" si="6"/>
        <v>11</v>
      </c>
      <c r="B16" s="156" t="s">
        <v>121</v>
      </c>
      <c r="C16" s="168"/>
      <c r="D16" s="158" t="s">
        <v>116</v>
      </c>
      <c r="E16" s="158"/>
      <c r="F16" s="159"/>
      <c r="G16" s="158" t="s">
        <v>37</v>
      </c>
      <c r="H16" s="155" t="str">
        <f t="shared" si="0"/>
        <v>Non</v>
      </c>
      <c r="I16" s="160">
        <f t="shared" si="1"/>
        <v>38</v>
      </c>
      <c r="J16" s="161"/>
      <c r="K16" s="161">
        <f t="shared" si="2"/>
        <v>0</v>
      </c>
      <c r="L16" s="162">
        <v>19</v>
      </c>
      <c r="M16" s="163">
        <v>19</v>
      </c>
      <c r="N16" s="164"/>
      <c r="O16" s="163"/>
      <c r="P16" s="164"/>
      <c r="Q16" s="165"/>
      <c r="R16" s="166"/>
      <c r="S16" s="163"/>
      <c r="T16" s="166"/>
      <c r="U16" s="165"/>
      <c r="V16" s="166"/>
      <c r="W16" s="163"/>
      <c r="X16" s="166"/>
      <c r="Y16" s="163"/>
      <c r="Z16" s="166"/>
      <c r="AA16" s="165"/>
      <c r="AB16" s="166"/>
      <c r="AC16" s="163"/>
      <c r="AD16" s="164"/>
      <c r="AE16" s="165"/>
      <c r="AF16" s="166"/>
      <c r="AG16" s="163"/>
      <c r="AH16" s="166"/>
      <c r="AI16" s="163"/>
      <c r="AJ16" s="165"/>
      <c r="AK16" s="167"/>
      <c r="AL16" s="4">
        <f t="shared" si="3"/>
        <v>19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 hidden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 hidden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 hidden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 hidden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 hidden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 hidden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 hidden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 hidden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7</v>
      </c>
      <c r="M36" s="88">
        <f>COUNT(M$6:M35)</f>
        <v>7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5</v>
      </c>
      <c r="AK36" s="92">
        <f>COUNT(AK$6:AK35)</f>
        <v>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 t="s">
        <v>5</v>
      </c>
      <c r="Q3" s="192"/>
      <c r="R3" s="192" t="s">
        <v>7</v>
      </c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66</v>
      </c>
      <c r="M5" s="133"/>
      <c r="N5" s="134" t="s">
        <v>163</v>
      </c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 t="s">
        <v>66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>
        <v>47.009</v>
      </c>
      <c r="BC5" s="105"/>
    </row>
    <row r="6" spans="1:55" s="97" customFormat="1" ht="24.75" customHeight="1">
      <c r="A6" s="110">
        <v>1</v>
      </c>
      <c r="B6" s="51"/>
      <c r="C6" s="112"/>
      <c r="D6" s="113" t="s">
        <v>66</v>
      </c>
      <c r="E6" s="113"/>
      <c r="F6" s="114"/>
      <c r="G6" s="113" t="s">
        <v>37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220</v>
      </c>
      <c r="J6" s="116"/>
      <c r="K6" s="149">
        <f aca="true" t="shared" si="2" ref="K6:K35">COUNTIF(L$5:AK$5,$D6)*4</f>
        <v>8</v>
      </c>
      <c r="L6" s="118">
        <v>50</v>
      </c>
      <c r="M6" s="119">
        <v>40</v>
      </c>
      <c r="N6" s="120">
        <v>32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2">
        <v>40</v>
      </c>
      <c r="AK6" s="82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32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113</v>
      </c>
      <c r="E7" s="57"/>
      <c r="F7" s="58"/>
      <c r="G7" s="57" t="s">
        <v>39</v>
      </c>
      <c r="H7" s="39" t="str">
        <f t="shared" si="0"/>
        <v>Oui</v>
      </c>
      <c r="I7" s="14">
        <f t="shared" si="1"/>
        <v>194</v>
      </c>
      <c r="J7" s="117"/>
      <c r="K7" s="146">
        <f t="shared" si="2"/>
        <v>0</v>
      </c>
      <c r="L7" s="15">
        <v>40</v>
      </c>
      <c r="M7" s="16">
        <v>50</v>
      </c>
      <c r="N7" s="54">
        <v>40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32</v>
      </c>
      <c r="AL7" s="4">
        <f t="shared" si="3"/>
        <v>50</v>
      </c>
      <c r="AM7" s="5">
        <f t="shared" si="4"/>
        <v>6</v>
      </c>
      <c r="AN7" s="94">
        <f t="shared" si="5"/>
        <v>26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1" t="s">
        <v>163</v>
      </c>
      <c r="E8" s="57"/>
      <c r="F8" s="58"/>
      <c r="G8" s="151" t="s">
        <v>39</v>
      </c>
      <c r="H8" s="39" t="str">
        <f t="shared" si="0"/>
        <v>Oui</v>
      </c>
      <c r="I8" s="14">
        <f t="shared" si="1"/>
        <v>194</v>
      </c>
      <c r="J8" s="117"/>
      <c r="K8" s="146">
        <f t="shared" si="2"/>
        <v>4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40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117</v>
      </c>
      <c r="E9" s="57"/>
      <c r="F9" s="58"/>
      <c r="G9" s="131" t="s">
        <v>39</v>
      </c>
      <c r="H9" s="39" t="str">
        <f t="shared" si="0"/>
        <v>Oui</v>
      </c>
      <c r="I9" s="14">
        <f t="shared" si="1"/>
        <v>144</v>
      </c>
      <c r="J9" s="117"/>
      <c r="K9" s="146">
        <f t="shared" si="2"/>
        <v>0</v>
      </c>
      <c r="L9" s="15">
        <v>26</v>
      </c>
      <c r="M9" s="16">
        <v>26</v>
      </c>
      <c r="N9" s="54">
        <v>26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22</v>
      </c>
      <c r="AL9" s="4">
        <f t="shared" si="3"/>
        <v>40</v>
      </c>
      <c r="AM9" s="5">
        <f t="shared" si="4"/>
        <v>6</v>
      </c>
      <c r="AN9" s="94">
        <f t="shared" si="5"/>
        <v>22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55">
        <f t="shared" si="6"/>
        <v>5</v>
      </c>
      <c r="B10" s="156"/>
      <c r="C10" s="157"/>
      <c r="D10" s="158" t="s">
        <v>115</v>
      </c>
      <c r="E10" s="158"/>
      <c r="F10" s="159"/>
      <c r="G10" s="158" t="s">
        <v>122</v>
      </c>
      <c r="H10" s="155" t="str">
        <f t="shared" si="0"/>
        <v>Non</v>
      </c>
      <c r="I10" s="160">
        <f t="shared" si="1"/>
        <v>64</v>
      </c>
      <c r="J10" s="161"/>
      <c r="K10" s="161">
        <f t="shared" si="2"/>
        <v>0</v>
      </c>
      <c r="L10" s="162">
        <v>32</v>
      </c>
      <c r="M10" s="163">
        <v>32</v>
      </c>
      <c r="N10" s="164"/>
      <c r="O10" s="163"/>
      <c r="P10" s="164"/>
      <c r="Q10" s="165"/>
      <c r="R10" s="166"/>
      <c r="S10" s="163"/>
      <c r="T10" s="166"/>
      <c r="U10" s="165"/>
      <c r="V10" s="166"/>
      <c r="W10" s="163"/>
      <c r="X10" s="166"/>
      <c r="Y10" s="163"/>
      <c r="Z10" s="166"/>
      <c r="AA10" s="165"/>
      <c r="AB10" s="166"/>
      <c r="AC10" s="163"/>
      <c r="AD10" s="164"/>
      <c r="AE10" s="165"/>
      <c r="AF10" s="166"/>
      <c r="AG10" s="163"/>
      <c r="AH10" s="166"/>
      <c r="AI10" s="163"/>
      <c r="AJ10" s="165"/>
      <c r="AK10" s="167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55">
        <f t="shared" si="6"/>
        <v>6</v>
      </c>
      <c r="B11" s="156"/>
      <c r="C11" s="168"/>
      <c r="D11" s="158" t="s">
        <v>239</v>
      </c>
      <c r="E11" s="158" t="s">
        <v>240</v>
      </c>
      <c r="F11" s="159"/>
      <c r="G11" s="158" t="s">
        <v>180</v>
      </c>
      <c r="H11" s="155" t="str">
        <f t="shared" si="0"/>
        <v>Non</v>
      </c>
      <c r="I11" s="160">
        <f t="shared" si="1"/>
        <v>48</v>
      </c>
      <c r="J11" s="161"/>
      <c r="K11" s="161">
        <f t="shared" si="2"/>
        <v>0</v>
      </c>
      <c r="L11" s="162"/>
      <c r="M11" s="163"/>
      <c r="N11" s="164"/>
      <c r="O11" s="163"/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>
        <v>22</v>
      </c>
      <c r="AK11" s="167">
        <v>26</v>
      </c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55">
        <f t="shared" si="6"/>
        <v>7</v>
      </c>
      <c r="B12" s="156"/>
      <c r="C12" s="157"/>
      <c r="D12" s="158" t="s">
        <v>119</v>
      </c>
      <c r="E12" s="158"/>
      <c r="F12" s="159"/>
      <c r="G12" s="158" t="s">
        <v>122</v>
      </c>
      <c r="H12" s="155" t="str">
        <f t="shared" si="0"/>
        <v>Non</v>
      </c>
      <c r="I12" s="160">
        <f t="shared" si="1"/>
        <v>44</v>
      </c>
      <c r="J12" s="161"/>
      <c r="K12" s="161">
        <f t="shared" si="2"/>
        <v>0</v>
      </c>
      <c r="L12" s="162">
        <v>22</v>
      </c>
      <c r="M12" s="163">
        <v>22</v>
      </c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/>
      <c r="AK12" s="167"/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thickBot="1">
      <c r="A13" s="155">
        <f t="shared" si="6"/>
        <v>8</v>
      </c>
      <c r="B13" s="156"/>
      <c r="C13" s="168"/>
      <c r="D13" s="158" t="s">
        <v>118</v>
      </c>
      <c r="E13" s="158"/>
      <c r="F13" s="159"/>
      <c r="G13" s="158" t="s">
        <v>122</v>
      </c>
      <c r="H13" s="155" t="str">
        <f t="shared" si="0"/>
        <v>Non</v>
      </c>
      <c r="I13" s="160">
        <f t="shared" si="1"/>
        <v>40</v>
      </c>
      <c r="J13" s="161"/>
      <c r="K13" s="161">
        <f t="shared" si="2"/>
        <v>0</v>
      </c>
      <c r="L13" s="162">
        <v>20</v>
      </c>
      <c r="M13" s="163">
        <v>20</v>
      </c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/>
      <c r="AK13" s="167"/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6</v>
      </c>
      <c r="M36" s="88">
        <f>COUNT(M$6:M35)</f>
        <v>6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BB5" sqref="BB5"/>
      <selection pane="topRight" activeCell="BB5" sqref="BB5"/>
      <selection pane="bottomLeft" activeCell="BB5" sqref="BB5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9" t="s">
        <v>72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69</v>
      </c>
      <c r="M5" s="133"/>
      <c r="N5" s="132" t="s">
        <v>69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 t="s">
        <v>69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>
        <v>45.035</v>
      </c>
      <c r="BC5" s="105"/>
    </row>
    <row r="6" spans="1:55" s="97" customFormat="1" ht="24.75" customHeight="1">
      <c r="A6" s="110">
        <v>1</v>
      </c>
      <c r="B6" s="111"/>
      <c r="C6" s="128"/>
      <c r="D6" s="57" t="s">
        <v>69</v>
      </c>
      <c r="E6" s="57"/>
      <c r="F6" s="58"/>
      <c r="G6" s="57" t="s">
        <v>37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262</v>
      </c>
      <c r="J6" s="116"/>
      <c r="K6" s="146">
        <f aca="true" t="shared" si="2" ref="K6:K35">COUNTIF(L$5:AK$5,$D6)*4</f>
        <v>12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50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129</v>
      </c>
      <c r="E7" s="57"/>
      <c r="F7" s="58"/>
      <c r="G7" s="57" t="s">
        <v>37</v>
      </c>
      <c r="H7" s="39" t="str">
        <f t="shared" si="0"/>
        <v>Oui</v>
      </c>
      <c r="I7" s="14">
        <f t="shared" si="1"/>
        <v>160</v>
      </c>
      <c r="J7" s="117"/>
      <c r="K7" s="146">
        <f t="shared" si="2"/>
        <v>0</v>
      </c>
      <c r="L7" s="15">
        <v>19</v>
      </c>
      <c r="M7" s="16">
        <v>20</v>
      </c>
      <c r="N7" s="54">
        <v>40</v>
      </c>
      <c r="O7" s="16">
        <v>20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124</v>
      </c>
      <c r="E8" s="57"/>
      <c r="F8" s="58"/>
      <c r="G8" s="57" t="s">
        <v>37</v>
      </c>
      <c r="H8" s="39" t="str">
        <f t="shared" si="0"/>
        <v>Oui</v>
      </c>
      <c r="I8" s="14">
        <f t="shared" si="1"/>
        <v>138</v>
      </c>
      <c r="J8" s="117"/>
      <c r="K8" s="146">
        <f t="shared" si="2"/>
        <v>0</v>
      </c>
      <c r="L8" s="15">
        <v>32</v>
      </c>
      <c r="M8" s="16">
        <v>32</v>
      </c>
      <c r="N8" s="54">
        <v>26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19</v>
      </c>
      <c r="AL8" s="4">
        <f t="shared" si="3"/>
        <v>32</v>
      </c>
      <c r="AM8" s="5">
        <f t="shared" si="4"/>
        <v>6</v>
      </c>
      <c r="AN8" s="94">
        <f t="shared" si="5"/>
        <v>19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130</v>
      </c>
      <c r="E9" s="57"/>
      <c r="F9" s="58"/>
      <c r="G9" s="57" t="s">
        <v>37</v>
      </c>
      <c r="H9" s="39" t="str">
        <f t="shared" si="0"/>
        <v>Oui</v>
      </c>
      <c r="I9" s="14">
        <f t="shared" si="1"/>
        <v>127</v>
      </c>
      <c r="J9" s="117"/>
      <c r="K9" s="146">
        <f t="shared" si="2"/>
        <v>0</v>
      </c>
      <c r="L9" s="15">
        <v>22</v>
      </c>
      <c r="M9" s="16">
        <v>22</v>
      </c>
      <c r="N9" s="54">
        <v>19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32</v>
      </c>
      <c r="AL9" s="4">
        <f t="shared" si="3"/>
        <v>32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 t="s">
        <v>131</v>
      </c>
      <c r="E10" s="57"/>
      <c r="F10" s="58"/>
      <c r="G10" s="57" t="s">
        <v>37</v>
      </c>
      <c r="H10" s="39" t="str">
        <f t="shared" si="0"/>
        <v>Oui</v>
      </c>
      <c r="I10" s="14">
        <f t="shared" si="1"/>
        <v>106</v>
      </c>
      <c r="J10" s="117"/>
      <c r="K10" s="146">
        <f t="shared" si="2"/>
        <v>0</v>
      </c>
      <c r="L10" s="15">
        <v>20</v>
      </c>
      <c r="M10" s="16">
        <v>19</v>
      </c>
      <c r="N10" s="54">
        <v>22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22</v>
      </c>
      <c r="AL10" s="4">
        <f t="shared" si="3"/>
        <v>22</v>
      </c>
      <c r="AM10" s="5">
        <f t="shared" si="4"/>
        <v>6</v>
      </c>
      <c r="AN10" s="94">
        <f t="shared" si="5"/>
        <v>19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151" t="s">
        <v>164</v>
      </c>
      <c r="E11" s="57"/>
      <c r="F11" s="58"/>
      <c r="G11" s="151" t="s">
        <v>37</v>
      </c>
      <c r="H11" s="39" t="str">
        <f t="shared" si="0"/>
        <v>Oui</v>
      </c>
      <c r="I11" s="14">
        <f t="shared" si="1"/>
        <v>104</v>
      </c>
      <c r="J11" s="117"/>
      <c r="K11" s="146">
        <f t="shared" si="2"/>
        <v>0</v>
      </c>
      <c r="L11" s="15"/>
      <c r="M11" s="16"/>
      <c r="N11" s="54">
        <v>20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26</v>
      </c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55">
        <f t="shared" si="7"/>
        <v>7</v>
      </c>
      <c r="B12" s="156"/>
      <c r="C12" s="157"/>
      <c r="D12" s="158" t="s">
        <v>68</v>
      </c>
      <c r="E12" s="158"/>
      <c r="F12" s="159"/>
      <c r="G12" s="158" t="s">
        <v>126</v>
      </c>
      <c r="H12" s="155" t="str">
        <f t="shared" si="0"/>
        <v>Non</v>
      </c>
      <c r="I12" s="160">
        <f t="shared" si="1"/>
        <v>152</v>
      </c>
      <c r="J12" s="161"/>
      <c r="K12" s="161">
        <f t="shared" si="2"/>
        <v>0</v>
      </c>
      <c r="L12" s="162">
        <v>40</v>
      </c>
      <c r="M12" s="163">
        <v>40</v>
      </c>
      <c r="N12" s="164">
        <v>32</v>
      </c>
      <c r="O12" s="163">
        <v>40</v>
      </c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/>
      <c r="AK12" s="167"/>
      <c r="AL12" s="4">
        <f t="shared" si="3"/>
        <v>40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55">
        <f t="shared" si="7"/>
        <v>8</v>
      </c>
      <c r="B13" s="156"/>
      <c r="C13" s="157"/>
      <c r="D13" s="158" t="s">
        <v>123</v>
      </c>
      <c r="E13" s="158"/>
      <c r="F13" s="159"/>
      <c r="G13" s="184" t="s">
        <v>125</v>
      </c>
      <c r="H13" s="155" t="str">
        <f t="shared" si="0"/>
        <v>Non</v>
      </c>
      <c r="I13" s="160">
        <f t="shared" si="1"/>
        <v>52</v>
      </c>
      <c r="J13" s="161"/>
      <c r="K13" s="161">
        <f t="shared" si="2"/>
        <v>0</v>
      </c>
      <c r="L13" s="162">
        <v>26</v>
      </c>
      <c r="M13" s="163">
        <v>26</v>
      </c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/>
      <c r="AK13" s="167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thickBot="1">
      <c r="A14" s="155">
        <f t="shared" si="7"/>
        <v>9</v>
      </c>
      <c r="B14" s="156"/>
      <c r="C14" s="157"/>
      <c r="D14" s="158" t="s">
        <v>232</v>
      </c>
      <c r="E14" s="158" t="s">
        <v>233</v>
      </c>
      <c r="F14" s="159"/>
      <c r="G14" s="158">
        <v>21</v>
      </c>
      <c r="H14" s="155" t="str">
        <f t="shared" si="0"/>
        <v>Non</v>
      </c>
      <c r="I14" s="160">
        <f t="shared" si="1"/>
        <v>39</v>
      </c>
      <c r="J14" s="161"/>
      <c r="K14" s="161">
        <f t="shared" si="2"/>
        <v>0</v>
      </c>
      <c r="L14" s="162"/>
      <c r="M14" s="163"/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>
        <v>19</v>
      </c>
      <c r="AK14" s="167">
        <v>20</v>
      </c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7</v>
      </c>
      <c r="M36" s="88">
        <f>COUNT(M$6:M35)</f>
        <v>7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7</v>
      </c>
      <c r="AK36" s="92">
        <f>COUNT(AK$6:AK35)</f>
        <v>7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BB5" sqref="BB5"/>
      <selection pane="topRight" activeCell="BB5" sqref="BB5"/>
      <selection pane="bottomLeft" activeCell="BB5" sqref="BB5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127</v>
      </c>
      <c r="M5" s="133"/>
      <c r="N5" s="134" t="s">
        <v>63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330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>
        <v>45.66</v>
      </c>
      <c r="BC5" s="105"/>
    </row>
    <row r="6" spans="1:55" s="97" customFormat="1" ht="24.75" customHeight="1">
      <c r="A6" s="110">
        <v>1</v>
      </c>
      <c r="B6" s="111"/>
      <c r="C6" s="112"/>
      <c r="D6" s="8" t="s">
        <v>63</v>
      </c>
      <c r="E6" s="8"/>
      <c r="F6" s="58"/>
      <c r="G6" s="57" t="s">
        <v>39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244</v>
      </c>
      <c r="J6" s="116"/>
      <c r="K6" s="149">
        <f aca="true" t="shared" si="2" ref="K6:K35">COUNTIF(L$5:AK$5,$D6)*4</f>
        <v>4</v>
      </c>
      <c r="L6" s="118">
        <v>40</v>
      </c>
      <c r="M6" s="119">
        <v>40</v>
      </c>
      <c r="N6" s="120">
        <v>50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151" t="s">
        <v>166</v>
      </c>
      <c r="E7" s="57"/>
      <c r="F7" s="58"/>
      <c r="G7" s="151" t="s">
        <v>42</v>
      </c>
      <c r="H7" s="39" t="str">
        <f t="shared" si="0"/>
        <v>Oui</v>
      </c>
      <c r="I7" s="14">
        <f t="shared" si="1"/>
        <v>100</v>
      </c>
      <c r="J7" s="117"/>
      <c r="K7" s="146">
        <f t="shared" si="2"/>
        <v>0</v>
      </c>
      <c r="L7" s="15"/>
      <c r="M7" s="16"/>
      <c r="N7" s="54">
        <v>32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17</v>
      </c>
      <c r="AK7" s="82">
        <v>19</v>
      </c>
      <c r="AL7" s="4">
        <f t="shared" si="3"/>
        <v>32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155">
        <f t="shared" si="6"/>
        <v>3</v>
      </c>
      <c r="B8" s="156"/>
      <c r="C8" s="168"/>
      <c r="D8" s="158" t="s">
        <v>127</v>
      </c>
      <c r="E8" s="158"/>
      <c r="F8" s="159"/>
      <c r="G8" s="158" t="s">
        <v>39</v>
      </c>
      <c r="H8" s="155" t="str">
        <f t="shared" si="0"/>
        <v>Non</v>
      </c>
      <c r="I8" s="160">
        <f t="shared" si="1"/>
        <v>156</v>
      </c>
      <c r="J8" s="161"/>
      <c r="K8" s="161">
        <f t="shared" si="2"/>
        <v>4</v>
      </c>
      <c r="L8" s="162">
        <v>50</v>
      </c>
      <c r="M8" s="163">
        <v>50</v>
      </c>
      <c r="N8" s="164">
        <v>26</v>
      </c>
      <c r="O8" s="163">
        <v>26</v>
      </c>
      <c r="P8" s="178"/>
      <c r="Q8" s="179"/>
      <c r="R8" s="166"/>
      <c r="S8" s="163"/>
      <c r="T8" s="166"/>
      <c r="U8" s="165"/>
      <c r="V8" s="166"/>
      <c r="W8" s="163"/>
      <c r="X8" s="166"/>
      <c r="Y8" s="163"/>
      <c r="Z8" s="166"/>
      <c r="AA8" s="165"/>
      <c r="AB8" s="166"/>
      <c r="AC8" s="163"/>
      <c r="AD8" s="164"/>
      <c r="AE8" s="165"/>
      <c r="AF8" s="166"/>
      <c r="AG8" s="163"/>
      <c r="AH8" s="166"/>
      <c r="AI8" s="163"/>
      <c r="AJ8" s="165"/>
      <c r="AK8" s="167"/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155">
        <f t="shared" si="6"/>
        <v>4</v>
      </c>
      <c r="B9" s="156"/>
      <c r="C9" s="168"/>
      <c r="D9" s="158" t="s">
        <v>330</v>
      </c>
      <c r="E9" s="182" t="s">
        <v>323</v>
      </c>
      <c r="F9" s="183"/>
      <c r="G9" s="182" t="s">
        <v>324</v>
      </c>
      <c r="H9" s="155" t="str">
        <f t="shared" si="0"/>
        <v>Non</v>
      </c>
      <c r="I9" s="160">
        <f t="shared" si="1"/>
        <v>84</v>
      </c>
      <c r="J9" s="161"/>
      <c r="K9" s="161">
        <f t="shared" si="2"/>
        <v>4</v>
      </c>
      <c r="L9" s="162"/>
      <c r="M9" s="163"/>
      <c r="N9" s="164"/>
      <c r="O9" s="163"/>
      <c r="P9" s="164"/>
      <c r="Q9" s="165"/>
      <c r="R9" s="166"/>
      <c r="S9" s="163"/>
      <c r="T9" s="166"/>
      <c r="U9" s="165"/>
      <c r="V9" s="166"/>
      <c r="W9" s="163"/>
      <c r="X9" s="166"/>
      <c r="Y9" s="163"/>
      <c r="Z9" s="166"/>
      <c r="AA9" s="165"/>
      <c r="AB9" s="166"/>
      <c r="AC9" s="163"/>
      <c r="AD9" s="164"/>
      <c r="AE9" s="165"/>
      <c r="AF9" s="166"/>
      <c r="AG9" s="163"/>
      <c r="AH9" s="166"/>
      <c r="AI9" s="163"/>
      <c r="AJ9" s="165">
        <v>40</v>
      </c>
      <c r="AK9" s="167">
        <v>40</v>
      </c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155">
        <f t="shared" si="6"/>
        <v>5</v>
      </c>
      <c r="B10" s="156"/>
      <c r="C10" s="168"/>
      <c r="D10" s="169" t="s">
        <v>165</v>
      </c>
      <c r="E10" s="158"/>
      <c r="F10" s="159"/>
      <c r="G10" s="169" t="s">
        <v>39</v>
      </c>
      <c r="H10" s="155" t="str">
        <f t="shared" si="0"/>
        <v>Non</v>
      </c>
      <c r="I10" s="160">
        <f t="shared" si="1"/>
        <v>80</v>
      </c>
      <c r="J10" s="161"/>
      <c r="K10" s="161">
        <f t="shared" si="2"/>
        <v>0</v>
      </c>
      <c r="L10" s="162"/>
      <c r="M10" s="163"/>
      <c r="N10" s="164">
        <v>40</v>
      </c>
      <c r="O10" s="163">
        <v>40</v>
      </c>
      <c r="P10" s="164"/>
      <c r="Q10" s="165"/>
      <c r="R10" s="166"/>
      <c r="S10" s="163"/>
      <c r="T10" s="166"/>
      <c r="U10" s="165"/>
      <c r="V10" s="166"/>
      <c r="W10" s="163"/>
      <c r="X10" s="166"/>
      <c r="Y10" s="163"/>
      <c r="Z10" s="166"/>
      <c r="AA10" s="165"/>
      <c r="AB10" s="166"/>
      <c r="AC10" s="163"/>
      <c r="AD10" s="164"/>
      <c r="AE10" s="165"/>
      <c r="AF10" s="166"/>
      <c r="AG10" s="163"/>
      <c r="AH10" s="166"/>
      <c r="AI10" s="163"/>
      <c r="AJ10" s="165"/>
      <c r="AK10" s="167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155">
        <f>A10+1</f>
        <v>6</v>
      </c>
      <c r="B11" s="156"/>
      <c r="C11" s="168"/>
      <c r="D11" s="158" t="s">
        <v>245</v>
      </c>
      <c r="E11" s="158" t="s">
        <v>246</v>
      </c>
      <c r="F11" s="183"/>
      <c r="G11" s="182" t="s">
        <v>157</v>
      </c>
      <c r="H11" s="155" t="str">
        <f t="shared" si="0"/>
        <v>Non</v>
      </c>
      <c r="I11" s="160">
        <f t="shared" si="1"/>
        <v>64</v>
      </c>
      <c r="J11" s="161"/>
      <c r="K11" s="161">
        <f t="shared" si="2"/>
        <v>0</v>
      </c>
      <c r="L11" s="162"/>
      <c r="M11" s="163"/>
      <c r="N11" s="164"/>
      <c r="O11" s="163"/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>
        <v>32</v>
      </c>
      <c r="AK11" s="167">
        <v>32</v>
      </c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155">
        <f t="shared" si="6"/>
        <v>7</v>
      </c>
      <c r="B12" s="156"/>
      <c r="C12" s="157"/>
      <c r="D12" s="158" t="s">
        <v>325</v>
      </c>
      <c r="E12" s="158" t="s">
        <v>262</v>
      </c>
      <c r="F12" s="159"/>
      <c r="G12" s="182" t="s">
        <v>5</v>
      </c>
      <c r="H12" s="155" t="str">
        <f t="shared" si="0"/>
        <v>Non</v>
      </c>
      <c r="I12" s="160">
        <f t="shared" si="1"/>
        <v>52</v>
      </c>
      <c r="J12" s="161"/>
      <c r="K12" s="161">
        <f t="shared" si="2"/>
        <v>0</v>
      </c>
      <c r="L12" s="162"/>
      <c r="M12" s="163"/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>
        <v>26</v>
      </c>
      <c r="AK12" s="167">
        <v>26</v>
      </c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155">
        <f t="shared" si="6"/>
        <v>8</v>
      </c>
      <c r="B13" s="156"/>
      <c r="C13" s="157"/>
      <c r="D13" s="158" t="s">
        <v>243</v>
      </c>
      <c r="E13" s="158" t="s">
        <v>244</v>
      </c>
      <c r="F13" s="159"/>
      <c r="G13" s="158" t="s">
        <v>180</v>
      </c>
      <c r="H13" s="155" t="str">
        <f t="shared" si="0"/>
        <v>Non</v>
      </c>
      <c r="I13" s="160">
        <f t="shared" si="1"/>
        <v>44</v>
      </c>
      <c r="J13" s="161"/>
      <c r="K13" s="161">
        <f t="shared" si="2"/>
        <v>0</v>
      </c>
      <c r="L13" s="162"/>
      <c r="M13" s="163"/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>
        <v>22</v>
      </c>
      <c r="AK13" s="167">
        <v>22</v>
      </c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155">
        <f t="shared" si="6"/>
        <v>9</v>
      </c>
      <c r="B14" s="156"/>
      <c r="C14" s="168"/>
      <c r="D14" s="158" t="s">
        <v>327</v>
      </c>
      <c r="E14" s="158" t="s">
        <v>328</v>
      </c>
      <c r="F14" s="159"/>
      <c r="G14" s="158" t="s">
        <v>329</v>
      </c>
      <c r="H14" s="155" t="str">
        <f t="shared" si="0"/>
        <v>Non</v>
      </c>
      <c r="I14" s="160">
        <f t="shared" si="1"/>
        <v>39</v>
      </c>
      <c r="J14" s="161"/>
      <c r="K14" s="161">
        <f t="shared" si="2"/>
        <v>0</v>
      </c>
      <c r="L14" s="162"/>
      <c r="M14" s="163"/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>
        <v>19</v>
      </c>
      <c r="AK14" s="167">
        <v>20</v>
      </c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155">
        <f t="shared" si="6"/>
        <v>10</v>
      </c>
      <c r="B15" s="156"/>
      <c r="C15" s="168"/>
      <c r="D15" s="158" t="s">
        <v>326</v>
      </c>
      <c r="E15" s="158" t="s">
        <v>179</v>
      </c>
      <c r="F15" s="159"/>
      <c r="G15" s="158" t="s">
        <v>180</v>
      </c>
      <c r="H15" s="155" t="str">
        <f t="shared" si="0"/>
        <v>Non</v>
      </c>
      <c r="I15" s="160">
        <f t="shared" si="1"/>
        <v>37</v>
      </c>
      <c r="J15" s="161"/>
      <c r="K15" s="161">
        <f t="shared" si="2"/>
        <v>0</v>
      </c>
      <c r="L15" s="162"/>
      <c r="M15" s="163"/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>
        <v>20</v>
      </c>
      <c r="AK15" s="167">
        <v>17</v>
      </c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 thickBot="1">
      <c r="A16" s="170">
        <f t="shared" si="6"/>
        <v>11</v>
      </c>
      <c r="B16" s="171"/>
      <c r="C16" s="185"/>
      <c r="D16" s="158" t="s">
        <v>241</v>
      </c>
      <c r="E16" s="186" t="s">
        <v>174</v>
      </c>
      <c r="F16" s="187"/>
      <c r="G16" s="186" t="s">
        <v>242</v>
      </c>
      <c r="H16" s="155" t="str">
        <f t="shared" si="0"/>
        <v>Non</v>
      </c>
      <c r="I16" s="188">
        <f t="shared" si="1"/>
        <v>36</v>
      </c>
      <c r="J16" s="175"/>
      <c r="K16" s="161">
        <f t="shared" si="2"/>
        <v>0</v>
      </c>
      <c r="L16" s="176"/>
      <c r="M16" s="177"/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>
        <v>18</v>
      </c>
      <c r="AK16" s="181">
        <v>18</v>
      </c>
      <c r="AL16" s="4">
        <f t="shared" si="3"/>
        <v>18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 hidden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 hidden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 hidden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 hidden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2</v>
      </c>
      <c r="M36" s="88">
        <f>COUNT(M$6:M35)</f>
        <v>2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9</v>
      </c>
      <c r="AK36" s="92">
        <f>COUNT(AK$6:AK35)</f>
        <v>9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BB5" sqref="BB5"/>
      <selection pane="topRight" activeCell="BB5" sqref="BB5"/>
      <selection pane="bottomLeft" activeCell="BB5" sqref="BB5"/>
      <selection pane="bottomRight" activeCell="AL3" sqref="AL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L1" s="19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89" t="s">
        <v>10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1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95" t="s">
        <v>21</v>
      </c>
      <c r="K3" s="199" t="s">
        <v>24</v>
      </c>
      <c r="L3" s="198">
        <v>42078</v>
      </c>
      <c r="M3" s="193"/>
      <c r="N3" s="193">
        <v>42169</v>
      </c>
      <c r="O3" s="193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>
        <v>42253</v>
      </c>
      <c r="AK3" s="194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96"/>
      <c r="K4" s="200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97"/>
      <c r="K5" s="201"/>
      <c r="L5" s="134" t="s">
        <v>128</v>
      </c>
      <c r="M5" s="133"/>
      <c r="N5" s="134" t="s">
        <v>128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267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13"/>
    </row>
    <row r="6" spans="1:54" s="97" customFormat="1" ht="24.75" customHeight="1">
      <c r="A6" s="110">
        <v>1</v>
      </c>
      <c r="B6" s="111"/>
      <c r="C6" s="128"/>
      <c r="D6" s="113" t="s">
        <v>128</v>
      </c>
      <c r="E6" s="113"/>
      <c r="F6" s="114"/>
      <c r="G6" s="113" t="s">
        <v>39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240</v>
      </c>
      <c r="J6" s="116"/>
      <c r="K6" s="146">
        <f aca="true" t="shared" si="2" ref="K6:K35">COUNTIF(L$5:AK$5,$D6)*4</f>
        <v>8</v>
      </c>
      <c r="L6" s="118">
        <v>50</v>
      </c>
      <c r="M6" s="119">
        <v>50</v>
      </c>
      <c r="N6" s="120">
        <v>50</v>
      </c>
      <c r="O6" s="121">
        <v>50</v>
      </c>
      <c r="P6" s="120"/>
      <c r="Q6" s="119"/>
      <c r="R6" s="122"/>
      <c r="S6" s="121"/>
      <c r="T6" s="122"/>
      <c r="U6" s="119"/>
      <c r="V6" s="122"/>
      <c r="W6" s="119"/>
      <c r="X6" s="122"/>
      <c r="Y6" s="121"/>
      <c r="Z6" s="122"/>
      <c r="AA6" s="119"/>
      <c r="AB6" s="120"/>
      <c r="AC6" s="121"/>
      <c r="AD6" s="120"/>
      <c r="AE6" s="121"/>
      <c r="AF6" s="122"/>
      <c r="AG6" s="119"/>
      <c r="AH6" s="121"/>
      <c r="AI6" s="119"/>
      <c r="AJ6" s="120">
        <v>20</v>
      </c>
      <c r="AK6" s="123">
        <v>32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155">
        <f aca="true" t="shared" si="6" ref="A7:A35">A6+1</f>
        <v>2</v>
      </c>
      <c r="B7" s="156"/>
      <c r="C7" s="168"/>
      <c r="D7" s="158" t="s">
        <v>267</v>
      </c>
      <c r="E7" s="158" t="s">
        <v>268</v>
      </c>
      <c r="F7" s="159"/>
      <c r="G7" s="158" t="s">
        <v>180</v>
      </c>
      <c r="H7" s="155" t="str">
        <f t="shared" si="0"/>
        <v>Non</v>
      </c>
      <c r="I7" s="160">
        <f t="shared" si="1"/>
        <v>104</v>
      </c>
      <c r="J7" s="161"/>
      <c r="K7" s="161">
        <f t="shared" si="2"/>
        <v>4</v>
      </c>
      <c r="L7" s="162"/>
      <c r="M7" s="163"/>
      <c r="N7" s="164"/>
      <c r="O7" s="163"/>
      <c r="P7" s="164"/>
      <c r="Q7" s="165"/>
      <c r="R7" s="166"/>
      <c r="S7" s="163"/>
      <c r="T7" s="166"/>
      <c r="U7" s="165"/>
      <c r="V7" s="166"/>
      <c r="W7" s="163"/>
      <c r="X7" s="166"/>
      <c r="Y7" s="163"/>
      <c r="Z7" s="166"/>
      <c r="AA7" s="165"/>
      <c r="AB7" s="166"/>
      <c r="AC7" s="163"/>
      <c r="AD7" s="164"/>
      <c r="AE7" s="165"/>
      <c r="AF7" s="164"/>
      <c r="AG7" s="165"/>
      <c r="AH7" s="166"/>
      <c r="AI7" s="163"/>
      <c r="AJ7" s="165">
        <v>50</v>
      </c>
      <c r="AK7" s="167">
        <v>50</v>
      </c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155">
        <f t="shared" si="6"/>
        <v>3</v>
      </c>
      <c r="B8" s="156"/>
      <c r="C8" s="157"/>
      <c r="D8" s="158" t="s">
        <v>269</v>
      </c>
      <c r="E8" s="158" t="s">
        <v>227</v>
      </c>
      <c r="F8" s="159"/>
      <c r="G8" s="158">
        <v>21</v>
      </c>
      <c r="H8" s="155" t="str">
        <f t="shared" si="0"/>
        <v>Non</v>
      </c>
      <c r="I8" s="160">
        <f t="shared" si="1"/>
        <v>80</v>
      </c>
      <c r="J8" s="161"/>
      <c r="K8" s="161">
        <f t="shared" si="2"/>
        <v>0</v>
      </c>
      <c r="L8" s="162"/>
      <c r="M8" s="163"/>
      <c r="N8" s="164"/>
      <c r="O8" s="163"/>
      <c r="P8" s="178"/>
      <c r="Q8" s="179"/>
      <c r="R8" s="166"/>
      <c r="S8" s="163"/>
      <c r="T8" s="166"/>
      <c r="U8" s="165"/>
      <c r="V8" s="166"/>
      <c r="W8" s="163"/>
      <c r="X8" s="166"/>
      <c r="Y8" s="163"/>
      <c r="Z8" s="166"/>
      <c r="AA8" s="165"/>
      <c r="AB8" s="166"/>
      <c r="AC8" s="163"/>
      <c r="AD8" s="164"/>
      <c r="AE8" s="165"/>
      <c r="AF8" s="166"/>
      <c r="AG8" s="163"/>
      <c r="AH8" s="166"/>
      <c r="AI8" s="163"/>
      <c r="AJ8" s="165">
        <v>40</v>
      </c>
      <c r="AK8" s="167">
        <v>40</v>
      </c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155">
        <f t="shared" si="6"/>
        <v>4</v>
      </c>
      <c r="B9" s="156"/>
      <c r="C9" s="168"/>
      <c r="D9" s="158" t="s">
        <v>255</v>
      </c>
      <c r="E9" s="182" t="s">
        <v>256</v>
      </c>
      <c r="F9" s="183"/>
      <c r="G9" s="182" t="s">
        <v>36</v>
      </c>
      <c r="H9" s="155" t="str">
        <f t="shared" si="0"/>
        <v>Non</v>
      </c>
      <c r="I9" s="160">
        <f t="shared" si="1"/>
        <v>52</v>
      </c>
      <c r="J9" s="161"/>
      <c r="K9" s="161">
        <f t="shared" si="2"/>
        <v>0</v>
      </c>
      <c r="L9" s="162"/>
      <c r="M9" s="163"/>
      <c r="N9" s="164"/>
      <c r="O9" s="163"/>
      <c r="P9" s="164"/>
      <c r="Q9" s="165"/>
      <c r="R9" s="166"/>
      <c r="S9" s="163"/>
      <c r="T9" s="166"/>
      <c r="U9" s="165"/>
      <c r="V9" s="166"/>
      <c r="W9" s="163"/>
      <c r="X9" s="166"/>
      <c r="Y9" s="163"/>
      <c r="Z9" s="166"/>
      <c r="AA9" s="165"/>
      <c r="AB9" s="166"/>
      <c r="AC9" s="163"/>
      <c r="AD9" s="164"/>
      <c r="AE9" s="165"/>
      <c r="AF9" s="166"/>
      <c r="AG9" s="163"/>
      <c r="AH9" s="166"/>
      <c r="AI9" s="163"/>
      <c r="AJ9" s="165">
        <v>26</v>
      </c>
      <c r="AK9" s="167">
        <v>26</v>
      </c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155">
        <f t="shared" si="6"/>
        <v>5</v>
      </c>
      <c r="B10" s="156"/>
      <c r="C10" s="168"/>
      <c r="D10" s="158" t="s">
        <v>270</v>
      </c>
      <c r="E10" s="158" t="s">
        <v>271</v>
      </c>
      <c r="F10" s="159"/>
      <c r="G10" s="158" t="s">
        <v>272</v>
      </c>
      <c r="H10" s="155" t="str">
        <f t="shared" si="0"/>
        <v>Non</v>
      </c>
      <c r="I10" s="160">
        <f t="shared" si="1"/>
        <v>45</v>
      </c>
      <c r="J10" s="161"/>
      <c r="K10" s="161">
        <f t="shared" si="2"/>
        <v>0</v>
      </c>
      <c r="L10" s="162"/>
      <c r="M10" s="163"/>
      <c r="N10" s="164"/>
      <c r="O10" s="163"/>
      <c r="P10" s="164"/>
      <c r="Q10" s="165"/>
      <c r="R10" s="166"/>
      <c r="S10" s="163"/>
      <c r="T10" s="166"/>
      <c r="U10" s="165"/>
      <c r="V10" s="166"/>
      <c r="W10" s="163"/>
      <c r="X10" s="166"/>
      <c r="Y10" s="163"/>
      <c r="Z10" s="166"/>
      <c r="AA10" s="165"/>
      <c r="AB10" s="166"/>
      <c r="AC10" s="163"/>
      <c r="AD10" s="164"/>
      <c r="AE10" s="165"/>
      <c r="AF10" s="166"/>
      <c r="AG10" s="163"/>
      <c r="AH10" s="166"/>
      <c r="AI10" s="163"/>
      <c r="AJ10" s="165">
        <v>32</v>
      </c>
      <c r="AK10" s="167">
        <v>13</v>
      </c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55">
        <f t="shared" si="6"/>
        <v>6</v>
      </c>
      <c r="B11" s="156"/>
      <c r="C11" s="168"/>
      <c r="D11" s="158" t="s">
        <v>263</v>
      </c>
      <c r="E11" s="158" t="s">
        <v>264</v>
      </c>
      <c r="F11" s="159"/>
      <c r="G11" s="158" t="s">
        <v>37</v>
      </c>
      <c r="H11" s="155" t="str">
        <f t="shared" si="0"/>
        <v>Non</v>
      </c>
      <c r="I11" s="160">
        <f t="shared" si="1"/>
        <v>44</v>
      </c>
      <c r="J11" s="161"/>
      <c r="K11" s="161">
        <f t="shared" si="2"/>
        <v>0</v>
      </c>
      <c r="L11" s="162"/>
      <c r="M11" s="163"/>
      <c r="N11" s="164"/>
      <c r="O11" s="163"/>
      <c r="P11" s="164"/>
      <c r="Q11" s="165"/>
      <c r="R11" s="166"/>
      <c r="S11" s="163"/>
      <c r="T11" s="166"/>
      <c r="U11" s="165"/>
      <c r="V11" s="166"/>
      <c r="W11" s="163"/>
      <c r="X11" s="166"/>
      <c r="Y11" s="163"/>
      <c r="Z11" s="166"/>
      <c r="AA11" s="165"/>
      <c r="AB11" s="166"/>
      <c r="AC11" s="163"/>
      <c r="AD11" s="164"/>
      <c r="AE11" s="165"/>
      <c r="AF11" s="166"/>
      <c r="AG11" s="163"/>
      <c r="AH11" s="166"/>
      <c r="AI11" s="163"/>
      <c r="AJ11" s="165">
        <v>22</v>
      </c>
      <c r="AK11" s="167">
        <v>22</v>
      </c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55">
        <f t="shared" si="6"/>
        <v>7</v>
      </c>
      <c r="B12" s="156"/>
      <c r="C12" s="157"/>
      <c r="D12" s="182" t="s">
        <v>247</v>
      </c>
      <c r="E12" s="182" t="s">
        <v>248</v>
      </c>
      <c r="F12" s="159"/>
      <c r="G12" s="158" t="s">
        <v>242</v>
      </c>
      <c r="H12" s="155" t="str">
        <f t="shared" si="0"/>
        <v>Non</v>
      </c>
      <c r="I12" s="160">
        <f t="shared" si="1"/>
        <v>36</v>
      </c>
      <c r="J12" s="161"/>
      <c r="K12" s="161">
        <f t="shared" si="2"/>
        <v>0</v>
      </c>
      <c r="L12" s="162"/>
      <c r="M12" s="163"/>
      <c r="N12" s="164"/>
      <c r="O12" s="163"/>
      <c r="P12" s="164"/>
      <c r="Q12" s="165"/>
      <c r="R12" s="166"/>
      <c r="S12" s="163"/>
      <c r="T12" s="166"/>
      <c r="U12" s="165"/>
      <c r="V12" s="166"/>
      <c r="W12" s="163"/>
      <c r="X12" s="166"/>
      <c r="Y12" s="163"/>
      <c r="Z12" s="166"/>
      <c r="AA12" s="165"/>
      <c r="AB12" s="166"/>
      <c r="AC12" s="163"/>
      <c r="AD12" s="164"/>
      <c r="AE12" s="165"/>
      <c r="AF12" s="166"/>
      <c r="AG12" s="163"/>
      <c r="AH12" s="166"/>
      <c r="AI12" s="163"/>
      <c r="AJ12" s="165">
        <v>18</v>
      </c>
      <c r="AK12" s="167">
        <v>18</v>
      </c>
      <c r="AL12" s="4">
        <f t="shared" si="3"/>
        <v>18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55">
        <f t="shared" si="6"/>
        <v>8</v>
      </c>
      <c r="B13" s="156"/>
      <c r="C13" s="157"/>
      <c r="D13" s="158" t="s">
        <v>273</v>
      </c>
      <c r="E13" s="158" t="s">
        <v>221</v>
      </c>
      <c r="F13" s="159"/>
      <c r="G13" s="158">
        <v>21</v>
      </c>
      <c r="H13" s="155" t="str">
        <f t="shared" si="0"/>
        <v>Non</v>
      </c>
      <c r="I13" s="160">
        <f t="shared" si="1"/>
        <v>35</v>
      </c>
      <c r="J13" s="161"/>
      <c r="K13" s="161">
        <f t="shared" si="2"/>
        <v>0</v>
      </c>
      <c r="L13" s="162"/>
      <c r="M13" s="163"/>
      <c r="N13" s="164"/>
      <c r="O13" s="163"/>
      <c r="P13" s="164"/>
      <c r="Q13" s="165"/>
      <c r="R13" s="166"/>
      <c r="S13" s="163"/>
      <c r="T13" s="166"/>
      <c r="U13" s="165"/>
      <c r="V13" s="166"/>
      <c r="W13" s="163"/>
      <c r="X13" s="166"/>
      <c r="Y13" s="163"/>
      <c r="Z13" s="166"/>
      <c r="AA13" s="165"/>
      <c r="AB13" s="166"/>
      <c r="AC13" s="163"/>
      <c r="AD13" s="164"/>
      <c r="AE13" s="165"/>
      <c r="AF13" s="166"/>
      <c r="AG13" s="163"/>
      <c r="AH13" s="166"/>
      <c r="AI13" s="163"/>
      <c r="AJ13" s="165">
        <v>15</v>
      </c>
      <c r="AK13" s="167">
        <v>20</v>
      </c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55">
        <f t="shared" si="6"/>
        <v>9</v>
      </c>
      <c r="B14" s="156"/>
      <c r="C14" s="157"/>
      <c r="D14" s="158" t="s">
        <v>257</v>
      </c>
      <c r="E14" s="158" t="s">
        <v>258</v>
      </c>
      <c r="F14" s="159"/>
      <c r="G14" s="158" t="s">
        <v>242</v>
      </c>
      <c r="H14" s="155" t="str">
        <f t="shared" si="0"/>
        <v>Non</v>
      </c>
      <c r="I14" s="160">
        <f t="shared" si="1"/>
        <v>35</v>
      </c>
      <c r="J14" s="161"/>
      <c r="K14" s="161">
        <f t="shared" si="2"/>
        <v>0</v>
      </c>
      <c r="L14" s="162"/>
      <c r="M14" s="163"/>
      <c r="N14" s="164"/>
      <c r="O14" s="163"/>
      <c r="P14" s="164"/>
      <c r="Q14" s="165"/>
      <c r="R14" s="166"/>
      <c r="S14" s="163"/>
      <c r="T14" s="166"/>
      <c r="U14" s="165"/>
      <c r="V14" s="166"/>
      <c r="W14" s="163"/>
      <c r="X14" s="166"/>
      <c r="Y14" s="163"/>
      <c r="Z14" s="166"/>
      <c r="AA14" s="165"/>
      <c r="AB14" s="166"/>
      <c r="AC14" s="163"/>
      <c r="AD14" s="164"/>
      <c r="AE14" s="165"/>
      <c r="AF14" s="166"/>
      <c r="AG14" s="163"/>
      <c r="AH14" s="166"/>
      <c r="AI14" s="163"/>
      <c r="AJ14" s="165">
        <v>19</v>
      </c>
      <c r="AK14" s="167">
        <v>16</v>
      </c>
      <c r="AL14" s="4">
        <f t="shared" si="3"/>
        <v>19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55">
        <f t="shared" si="6"/>
        <v>10</v>
      </c>
      <c r="B15" s="156"/>
      <c r="C15" s="168"/>
      <c r="D15" s="158" t="s">
        <v>259</v>
      </c>
      <c r="E15" s="182" t="s">
        <v>260</v>
      </c>
      <c r="F15" s="183"/>
      <c r="G15" s="182" t="s">
        <v>36</v>
      </c>
      <c r="H15" s="155" t="str">
        <f t="shared" si="0"/>
        <v>Non</v>
      </c>
      <c r="I15" s="160">
        <f t="shared" si="1"/>
        <v>34</v>
      </c>
      <c r="J15" s="161"/>
      <c r="K15" s="161">
        <f t="shared" si="2"/>
        <v>0</v>
      </c>
      <c r="L15" s="162"/>
      <c r="M15" s="163"/>
      <c r="N15" s="164"/>
      <c r="O15" s="163"/>
      <c r="P15" s="164"/>
      <c r="Q15" s="165"/>
      <c r="R15" s="166"/>
      <c r="S15" s="163"/>
      <c r="T15" s="166"/>
      <c r="U15" s="165"/>
      <c r="V15" s="166"/>
      <c r="W15" s="163"/>
      <c r="X15" s="166"/>
      <c r="Y15" s="163"/>
      <c r="Z15" s="166"/>
      <c r="AA15" s="165"/>
      <c r="AB15" s="166"/>
      <c r="AC15" s="163"/>
      <c r="AD15" s="164"/>
      <c r="AE15" s="165"/>
      <c r="AF15" s="166"/>
      <c r="AG15" s="163"/>
      <c r="AH15" s="166"/>
      <c r="AI15" s="163"/>
      <c r="AJ15" s="165">
        <v>17</v>
      </c>
      <c r="AK15" s="167">
        <v>17</v>
      </c>
      <c r="AL15" s="4">
        <f t="shared" si="3"/>
        <v>17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0">
        <f t="shared" si="6"/>
        <v>11</v>
      </c>
      <c r="B16" s="171"/>
      <c r="C16" s="185"/>
      <c r="D16" s="158" t="s">
        <v>249</v>
      </c>
      <c r="E16" s="173" t="s">
        <v>250</v>
      </c>
      <c r="F16" s="187"/>
      <c r="G16" s="186" t="s">
        <v>7</v>
      </c>
      <c r="H16" s="155" t="str">
        <f t="shared" si="0"/>
        <v>Non</v>
      </c>
      <c r="I16" s="188">
        <f t="shared" si="1"/>
        <v>32</v>
      </c>
      <c r="J16" s="175"/>
      <c r="K16" s="161">
        <f t="shared" si="2"/>
        <v>0</v>
      </c>
      <c r="L16" s="176"/>
      <c r="M16" s="177"/>
      <c r="N16" s="178"/>
      <c r="O16" s="177"/>
      <c r="P16" s="178"/>
      <c r="Q16" s="179"/>
      <c r="R16" s="180"/>
      <c r="S16" s="177"/>
      <c r="T16" s="180"/>
      <c r="U16" s="179"/>
      <c r="V16" s="180"/>
      <c r="W16" s="177"/>
      <c r="X16" s="180"/>
      <c r="Y16" s="177"/>
      <c r="Z16" s="180"/>
      <c r="AA16" s="179"/>
      <c r="AB16" s="180"/>
      <c r="AC16" s="177"/>
      <c r="AD16" s="178"/>
      <c r="AE16" s="179"/>
      <c r="AF16" s="180"/>
      <c r="AG16" s="177"/>
      <c r="AH16" s="180"/>
      <c r="AI16" s="177"/>
      <c r="AJ16" s="179">
        <v>13</v>
      </c>
      <c r="AK16" s="181">
        <v>19</v>
      </c>
      <c r="AL16" s="4">
        <f t="shared" si="3"/>
        <v>19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55">
        <f t="shared" si="6"/>
        <v>12</v>
      </c>
      <c r="B17" s="156"/>
      <c r="C17" s="168"/>
      <c r="D17" s="158" t="s">
        <v>265</v>
      </c>
      <c r="E17" s="158" t="s">
        <v>266</v>
      </c>
      <c r="F17" s="159"/>
      <c r="G17" s="158" t="s">
        <v>36</v>
      </c>
      <c r="H17" s="155" t="str">
        <f t="shared" si="0"/>
        <v>Non</v>
      </c>
      <c r="I17" s="160">
        <f t="shared" si="1"/>
        <v>31</v>
      </c>
      <c r="J17" s="161"/>
      <c r="K17" s="161">
        <f t="shared" si="2"/>
        <v>0</v>
      </c>
      <c r="L17" s="162"/>
      <c r="M17" s="163"/>
      <c r="N17" s="164"/>
      <c r="O17" s="163"/>
      <c r="P17" s="164"/>
      <c r="Q17" s="165"/>
      <c r="R17" s="166"/>
      <c r="S17" s="163"/>
      <c r="T17" s="166"/>
      <c r="U17" s="165"/>
      <c r="V17" s="166"/>
      <c r="W17" s="163"/>
      <c r="X17" s="166"/>
      <c r="Y17" s="163"/>
      <c r="Z17" s="166"/>
      <c r="AA17" s="165"/>
      <c r="AB17" s="166"/>
      <c r="AC17" s="163"/>
      <c r="AD17" s="164"/>
      <c r="AE17" s="165"/>
      <c r="AF17" s="166"/>
      <c r="AG17" s="163"/>
      <c r="AH17" s="166"/>
      <c r="AI17" s="163"/>
      <c r="AJ17" s="165">
        <v>16</v>
      </c>
      <c r="AK17" s="167">
        <v>15</v>
      </c>
      <c r="AL17" s="4">
        <f t="shared" si="3"/>
        <v>16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 thickBot="1">
      <c r="A18" s="155">
        <f t="shared" si="6"/>
        <v>13</v>
      </c>
      <c r="B18" s="156"/>
      <c r="C18" s="168"/>
      <c r="D18" s="158" t="s">
        <v>251</v>
      </c>
      <c r="E18" s="158" t="s">
        <v>252</v>
      </c>
      <c r="F18" s="159"/>
      <c r="G18" s="158" t="s">
        <v>36</v>
      </c>
      <c r="H18" s="155" t="str">
        <f t="shared" si="0"/>
        <v>Non</v>
      </c>
      <c r="I18" s="160">
        <f t="shared" si="1"/>
        <v>28</v>
      </c>
      <c r="J18" s="161"/>
      <c r="K18" s="161">
        <f t="shared" si="2"/>
        <v>0</v>
      </c>
      <c r="L18" s="162"/>
      <c r="M18" s="163"/>
      <c r="N18" s="164"/>
      <c r="O18" s="163"/>
      <c r="P18" s="164"/>
      <c r="Q18" s="165"/>
      <c r="R18" s="166"/>
      <c r="S18" s="163"/>
      <c r="T18" s="166"/>
      <c r="U18" s="165"/>
      <c r="V18" s="166"/>
      <c r="W18" s="163"/>
      <c r="X18" s="166"/>
      <c r="Y18" s="163"/>
      <c r="Z18" s="166"/>
      <c r="AA18" s="165"/>
      <c r="AB18" s="166"/>
      <c r="AC18" s="163"/>
      <c r="AD18" s="164"/>
      <c r="AE18" s="165"/>
      <c r="AF18" s="166"/>
      <c r="AG18" s="163"/>
      <c r="AH18" s="166"/>
      <c r="AI18" s="163"/>
      <c r="AJ18" s="165">
        <v>14</v>
      </c>
      <c r="AK18" s="167">
        <v>14</v>
      </c>
      <c r="AL18" s="4">
        <f t="shared" si="3"/>
        <v>14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 hidden="1">
      <c r="A19" s="39">
        <f t="shared" si="6"/>
        <v>14</v>
      </c>
      <c r="B19" s="51"/>
      <c r="C19" s="52"/>
      <c r="D19" s="57" t="s">
        <v>274</v>
      </c>
      <c r="E19" s="57" t="s">
        <v>177</v>
      </c>
      <c r="F19" s="58"/>
      <c r="G19" s="57" t="s">
        <v>180</v>
      </c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 hidden="1">
      <c r="A20" s="39">
        <f t="shared" si="6"/>
        <v>15</v>
      </c>
      <c r="B20" s="51"/>
      <c r="C20" s="52"/>
      <c r="D20" s="57" t="s">
        <v>253</v>
      </c>
      <c r="E20" s="8" t="s">
        <v>254</v>
      </c>
      <c r="F20" s="53"/>
      <c r="G20" s="8" t="s">
        <v>180</v>
      </c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6"/>
      <c r="D21" s="57" t="s">
        <v>261</v>
      </c>
      <c r="E21" s="57" t="s">
        <v>262</v>
      </c>
      <c r="F21" s="58"/>
      <c r="G21" s="8" t="s">
        <v>180</v>
      </c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13</v>
      </c>
      <c r="AK36" s="92">
        <f>COUNT(AK$6:AK35)</f>
        <v>13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0" t="s">
        <v>51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2011-10-23T16:42:54Z</cp:lastPrinted>
  <dcterms:created xsi:type="dcterms:W3CDTF">2000-07-20T15:00:17Z</dcterms:created>
  <dcterms:modified xsi:type="dcterms:W3CDTF">2015-09-10T10:39:14Z</dcterms:modified>
  <cp:category/>
  <cp:version/>
  <cp:contentType/>
  <cp:contentStatus/>
</cp:coreProperties>
</file>